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410" windowHeight="724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</sheets>
  <calcPr calcId="145621"/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8" i="1"/>
  <c r="N7" i="1"/>
  <c r="K101" i="1"/>
  <c r="K89" i="1"/>
  <c r="K77" i="1"/>
  <c r="L79" i="1"/>
  <c r="L85" i="1"/>
  <c r="L86" i="1"/>
  <c r="L90" i="1"/>
  <c r="L91" i="1"/>
  <c r="L97" i="1"/>
  <c r="L109" i="1"/>
  <c r="L110" i="1"/>
  <c r="J101" i="1"/>
  <c r="J89" i="1"/>
  <c r="J77" i="1"/>
  <c r="H77" i="1"/>
  <c r="I77" i="1" s="1"/>
  <c r="H78" i="1"/>
  <c r="I78" i="1" s="1"/>
  <c r="H79" i="1"/>
  <c r="I79" i="1" s="1"/>
  <c r="M79" i="1" s="1"/>
  <c r="N80" i="1" s="1"/>
  <c r="H80" i="1"/>
  <c r="L80" i="1" s="1"/>
  <c r="H81" i="1"/>
  <c r="L81" i="1" s="1"/>
  <c r="H82" i="1"/>
  <c r="L82" i="1" s="1"/>
  <c r="H83" i="1"/>
  <c r="L83" i="1" s="1"/>
  <c r="H84" i="1"/>
  <c r="I84" i="1" s="1"/>
  <c r="H85" i="1"/>
  <c r="I85" i="1" s="1"/>
  <c r="H86" i="1"/>
  <c r="I86" i="1" s="1"/>
  <c r="H87" i="1"/>
  <c r="I87" i="1" s="1"/>
  <c r="H88" i="1"/>
  <c r="L88" i="1" s="1"/>
  <c r="H89" i="1"/>
  <c r="I89" i="1" s="1"/>
  <c r="H90" i="1"/>
  <c r="I90" i="1" s="1"/>
  <c r="H91" i="1"/>
  <c r="I91" i="1" s="1"/>
  <c r="H92" i="1"/>
  <c r="L92" i="1" s="1"/>
  <c r="H93" i="1"/>
  <c r="L93" i="1" s="1"/>
  <c r="H94" i="1"/>
  <c r="L94" i="1" s="1"/>
  <c r="H95" i="1"/>
  <c r="I95" i="1" s="1"/>
  <c r="H96" i="1"/>
  <c r="L96" i="1" s="1"/>
  <c r="H97" i="1"/>
  <c r="I97" i="1" s="1"/>
  <c r="H98" i="1"/>
  <c r="I98" i="1" s="1"/>
  <c r="H99" i="1"/>
  <c r="I99" i="1" s="1"/>
  <c r="H100" i="1"/>
  <c r="L100" i="1" s="1"/>
  <c r="H101" i="1"/>
  <c r="I101" i="1" s="1"/>
  <c r="H102" i="1"/>
  <c r="I102" i="1" s="1"/>
  <c r="H103" i="1"/>
  <c r="I103" i="1" s="1"/>
  <c r="H104" i="1"/>
  <c r="L104" i="1" s="1"/>
  <c r="H105" i="1"/>
  <c r="L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L112" i="1" s="1"/>
  <c r="E77" i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  <c r="E105" i="1" s="1"/>
  <c r="E106" i="1" s="1"/>
  <c r="E107" i="1" s="1"/>
  <c r="E108" i="1" s="1"/>
  <c r="E109" i="1" s="1"/>
  <c r="E110" i="1" s="1"/>
  <c r="E111" i="1" s="1"/>
  <c r="E112" i="1" s="1"/>
  <c r="D77" i="1"/>
  <c r="D78" i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K65" i="1"/>
  <c r="K53" i="1"/>
  <c r="K41" i="1"/>
  <c r="L46" i="1"/>
  <c r="L58" i="1"/>
  <c r="L66" i="1"/>
  <c r="L70" i="1"/>
  <c r="J65" i="1"/>
  <c r="J53" i="1"/>
  <c r="J42" i="1"/>
  <c r="I50" i="1"/>
  <c r="M50" i="1" s="1"/>
  <c r="N51" i="1" s="1"/>
  <c r="I51" i="1"/>
  <c r="M51" i="1" s="1"/>
  <c r="N52" i="1" s="1"/>
  <c r="I62" i="1"/>
  <c r="M62" i="1" s="1"/>
  <c r="N63" i="1" s="1"/>
  <c r="I74" i="1"/>
  <c r="M74" i="1" s="1"/>
  <c r="N75" i="1" s="1"/>
  <c r="I75" i="1"/>
  <c r="M75" i="1" s="1"/>
  <c r="N76" i="1" s="1"/>
  <c r="H42" i="1"/>
  <c r="I42" i="1" s="1"/>
  <c r="H43" i="1"/>
  <c r="L43" i="1" s="1"/>
  <c r="H44" i="1"/>
  <c r="L44" i="1" s="1"/>
  <c r="H45" i="1"/>
  <c r="I45" i="1" s="1"/>
  <c r="H46" i="1"/>
  <c r="I46" i="1" s="1"/>
  <c r="H47" i="1"/>
  <c r="L47" i="1" s="1"/>
  <c r="H48" i="1"/>
  <c r="L48" i="1" s="1"/>
  <c r="H49" i="1"/>
  <c r="L49" i="1" s="1"/>
  <c r="H50" i="1"/>
  <c r="L50" i="1" s="1"/>
  <c r="H51" i="1"/>
  <c r="L51" i="1" s="1"/>
  <c r="H52" i="1"/>
  <c r="L52" i="1" s="1"/>
  <c r="H53" i="1"/>
  <c r="L53" i="1" s="1"/>
  <c r="H54" i="1"/>
  <c r="L54" i="1" s="1"/>
  <c r="H55" i="1"/>
  <c r="L55" i="1" s="1"/>
  <c r="H56" i="1"/>
  <c r="L56" i="1" s="1"/>
  <c r="H57" i="1"/>
  <c r="I57" i="1" s="1"/>
  <c r="H58" i="1"/>
  <c r="I58" i="1" s="1"/>
  <c r="H59" i="1"/>
  <c r="L59" i="1" s="1"/>
  <c r="H60" i="1"/>
  <c r="L60" i="1" s="1"/>
  <c r="H61" i="1"/>
  <c r="L61" i="1" s="1"/>
  <c r="H62" i="1"/>
  <c r="L62" i="1" s="1"/>
  <c r="H63" i="1"/>
  <c r="L63" i="1" s="1"/>
  <c r="H64" i="1"/>
  <c r="L64" i="1" s="1"/>
  <c r="H65" i="1"/>
  <c r="L65" i="1" s="1"/>
  <c r="H66" i="1"/>
  <c r="I66" i="1" s="1"/>
  <c r="M66" i="1" s="1"/>
  <c r="N67" i="1" s="1"/>
  <c r="H67" i="1"/>
  <c r="L67" i="1" s="1"/>
  <c r="H68" i="1"/>
  <c r="L68" i="1" s="1"/>
  <c r="H69" i="1"/>
  <c r="I69" i="1" s="1"/>
  <c r="H70" i="1"/>
  <c r="I70" i="1" s="1"/>
  <c r="H71" i="1"/>
  <c r="L71" i="1" s="1"/>
  <c r="H72" i="1"/>
  <c r="L72" i="1" s="1"/>
  <c r="H73" i="1"/>
  <c r="L73" i="1" s="1"/>
  <c r="H74" i="1"/>
  <c r="L74" i="1" s="1"/>
  <c r="H75" i="1"/>
  <c r="L75" i="1" s="1"/>
  <c r="H76" i="1"/>
  <c r="L76" i="1" s="1"/>
  <c r="E42" i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E68" i="1" s="1"/>
  <c r="E69" i="1" s="1"/>
  <c r="E70" i="1" s="1"/>
  <c r="E71" i="1" s="1"/>
  <c r="E72" i="1" s="1"/>
  <c r="E73" i="1" s="1"/>
  <c r="E74" i="1" s="1"/>
  <c r="E75" i="1" s="1"/>
  <c r="E76" i="1" s="1"/>
  <c r="D42" i="1"/>
  <c r="D43" i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K29" i="1"/>
  <c r="J29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6" i="1"/>
  <c r="L37" i="1"/>
  <c r="L39" i="1"/>
  <c r="L40" i="1"/>
  <c r="L41" i="1"/>
  <c r="K17" i="1"/>
  <c r="J17" i="1"/>
  <c r="H8" i="1"/>
  <c r="I8" i="1" s="1"/>
  <c r="H9" i="1"/>
  <c r="I9" i="1" s="1"/>
  <c r="H10" i="1"/>
  <c r="I10" i="1"/>
  <c r="H11" i="1"/>
  <c r="I11" i="1"/>
  <c r="H12" i="1"/>
  <c r="I12" i="1"/>
  <c r="H13" i="1"/>
  <c r="I13" i="1"/>
  <c r="H14" i="1"/>
  <c r="I14" i="1" s="1"/>
  <c r="H15" i="1"/>
  <c r="I15" i="1" s="1"/>
  <c r="H16" i="1"/>
  <c r="I16" i="1"/>
  <c r="H17" i="1"/>
  <c r="I17" i="1"/>
  <c r="H18" i="1"/>
  <c r="I18" i="1"/>
  <c r="H19" i="1"/>
  <c r="I19" i="1"/>
  <c r="H20" i="1"/>
  <c r="I20" i="1" s="1"/>
  <c r="H21" i="1"/>
  <c r="I21" i="1" s="1"/>
  <c r="H22" i="1"/>
  <c r="I22" i="1"/>
  <c r="H23" i="1"/>
  <c r="I23" i="1"/>
  <c r="H24" i="1"/>
  <c r="I24" i="1"/>
  <c r="H25" i="1"/>
  <c r="I25" i="1"/>
  <c r="H26" i="1"/>
  <c r="I26" i="1" s="1"/>
  <c r="H27" i="1"/>
  <c r="I27" i="1" s="1"/>
  <c r="H28" i="1"/>
  <c r="I28" i="1"/>
  <c r="H29" i="1"/>
  <c r="L29" i="1" s="1"/>
  <c r="I29" i="1"/>
  <c r="M29" i="1" s="1"/>
  <c r="H30" i="1"/>
  <c r="L30" i="1" s="1"/>
  <c r="H31" i="1"/>
  <c r="L31" i="1" s="1"/>
  <c r="M31" i="1" s="1"/>
  <c r="N32" i="1" s="1"/>
  <c r="I31" i="1"/>
  <c r="H32" i="1"/>
  <c r="I32" i="1" s="1"/>
  <c r="H33" i="1"/>
  <c r="I33" i="1" s="1"/>
  <c r="H34" i="1"/>
  <c r="L34" i="1" s="1"/>
  <c r="I34" i="1"/>
  <c r="M34" i="1" s="1"/>
  <c r="N35" i="1" s="1"/>
  <c r="H35" i="1"/>
  <c r="L35" i="1" s="1"/>
  <c r="I35" i="1"/>
  <c r="H36" i="1"/>
  <c r="I36" i="1" s="1"/>
  <c r="M36" i="1" s="1"/>
  <c r="N37" i="1" s="1"/>
  <c r="H37" i="1"/>
  <c r="I37" i="1" s="1"/>
  <c r="M37" i="1" s="1"/>
  <c r="N38" i="1" s="1"/>
  <c r="H38" i="1"/>
  <c r="I38" i="1" s="1"/>
  <c r="H39" i="1"/>
  <c r="I39" i="1" s="1"/>
  <c r="M39" i="1" s="1"/>
  <c r="N40" i="1" s="1"/>
  <c r="H40" i="1"/>
  <c r="I40" i="1"/>
  <c r="M40" i="1" s="1"/>
  <c r="N41" i="1" s="1"/>
  <c r="H41" i="1"/>
  <c r="I41" i="1" s="1"/>
  <c r="M41" i="1" s="1"/>
  <c r="N42" i="1" s="1"/>
  <c r="H7" i="1"/>
  <c r="L7" i="1" s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8" i="1"/>
  <c r="I55" i="1" l="1"/>
  <c r="I54" i="1"/>
  <c r="M54" i="1" s="1"/>
  <c r="N55" i="1" s="1"/>
  <c r="M110" i="1"/>
  <c r="N111" i="1" s="1"/>
  <c r="M98" i="1"/>
  <c r="N99" i="1" s="1"/>
  <c r="M86" i="1"/>
  <c r="N87" i="1" s="1"/>
  <c r="L89" i="1"/>
  <c r="I76" i="1"/>
  <c r="M76" i="1" s="1"/>
  <c r="N77" i="1" s="1"/>
  <c r="I52" i="1"/>
  <c r="M52" i="1" s="1"/>
  <c r="N53" i="1" s="1"/>
  <c r="M109" i="1"/>
  <c r="N110" i="1" s="1"/>
  <c r="M97" i="1"/>
  <c r="N98" i="1" s="1"/>
  <c r="M85" i="1"/>
  <c r="N86" i="1" s="1"/>
  <c r="L111" i="1"/>
  <c r="M111" i="1" s="1"/>
  <c r="N112" i="1" s="1"/>
  <c r="L87" i="1"/>
  <c r="M87" i="1" s="1"/>
  <c r="N88" i="1" s="1"/>
  <c r="I68" i="1"/>
  <c r="I44" i="1"/>
  <c r="L103" i="1"/>
  <c r="L42" i="1"/>
  <c r="M42" i="1" s="1"/>
  <c r="N43" i="1" s="1"/>
  <c r="I67" i="1"/>
  <c r="M67" i="1" s="1"/>
  <c r="N68" i="1" s="1"/>
  <c r="I43" i="1"/>
  <c r="M43" i="1" s="1"/>
  <c r="N44" i="1" s="1"/>
  <c r="L102" i="1"/>
  <c r="M102" i="1" s="1"/>
  <c r="N103" i="1" s="1"/>
  <c r="L78" i="1"/>
  <c r="I56" i="1"/>
  <c r="L101" i="1"/>
  <c r="L77" i="1"/>
  <c r="I64" i="1"/>
  <c r="M64" i="1" s="1"/>
  <c r="N65" i="1" s="1"/>
  <c r="M103" i="1"/>
  <c r="N104" i="1" s="1"/>
  <c r="M91" i="1"/>
  <c r="N92" i="1" s="1"/>
  <c r="L99" i="1"/>
  <c r="M99" i="1" s="1"/>
  <c r="N100" i="1" s="1"/>
  <c r="M70" i="1"/>
  <c r="N71" i="1" s="1"/>
  <c r="M58" i="1"/>
  <c r="N59" i="1" s="1"/>
  <c r="M46" i="1"/>
  <c r="N47" i="1" s="1"/>
  <c r="I63" i="1"/>
  <c r="M63" i="1" s="1"/>
  <c r="N64" i="1" s="1"/>
  <c r="M90" i="1"/>
  <c r="N91" i="1" s="1"/>
  <c r="M78" i="1"/>
  <c r="N79" i="1" s="1"/>
  <c r="L98" i="1"/>
  <c r="M56" i="1"/>
  <c r="N57" i="1" s="1"/>
  <c r="M55" i="1"/>
  <c r="N56" i="1" s="1"/>
  <c r="M35" i="1"/>
  <c r="N36" i="1" s="1"/>
  <c r="M68" i="1"/>
  <c r="N69" i="1" s="1"/>
  <c r="M44" i="1"/>
  <c r="N45" i="1" s="1"/>
  <c r="M106" i="1"/>
  <c r="N107" i="1" s="1"/>
  <c r="M38" i="1"/>
  <c r="N39" i="1" s="1"/>
  <c r="I112" i="1"/>
  <c r="M112" i="1" s="1"/>
  <c r="I100" i="1"/>
  <c r="M100" i="1" s="1"/>
  <c r="N101" i="1" s="1"/>
  <c r="I88" i="1"/>
  <c r="M88" i="1" s="1"/>
  <c r="N89" i="1" s="1"/>
  <c r="M77" i="1"/>
  <c r="N78" i="1" s="1"/>
  <c r="L69" i="1"/>
  <c r="M69" i="1" s="1"/>
  <c r="N70" i="1" s="1"/>
  <c r="L57" i="1"/>
  <c r="M57" i="1" s="1"/>
  <c r="N58" i="1" s="1"/>
  <c r="L45" i="1"/>
  <c r="M45" i="1" s="1"/>
  <c r="N46" i="1" s="1"/>
  <c r="M89" i="1"/>
  <c r="N90" i="1" s="1"/>
  <c r="M101" i="1"/>
  <c r="N102" i="1" s="1"/>
  <c r="L38" i="1"/>
  <c r="I65" i="1"/>
  <c r="M65" i="1" s="1"/>
  <c r="N66" i="1" s="1"/>
  <c r="I53" i="1"/>
  <c r="M53" i="1" s="1"/>
  <c r="N54" i="1" s="1"/>
  <c r="I96" i="1"/>
  <c r="M96" i="1" s="1"/>
  <c r="N97" i="1" s="1"/>
  <c r="I73" i="1"/>
  <c r="M73" i="1" s="1"/>
  <c r="N74" i="1" s="1"/>
  <c r="I61" i="1"/>
  <c r="M61" i="1" s="1"/>
  <c r="N62" i="1" s="1"/>
  <c r="I49" i="1"/>
  <c r="M49" i="1" s="1"/>
  <c r="N50" i="1" s="1"/>
  <c r="I105" i="1"/>
  <c r="M105" i="1" s="1"/>
  <c r="N106" i="1" s="1"/>
  <c r="I93" i="1"/>
  <c r="M93" i="1" s="1"/>
  <c r="N94" i="1" s="1"/>
  <c r="I81" i="1"/>
  <c r="M81" i="1" s="1"/>
  <c r="N82" i="1" s="1"/>
  <c r="L108" i="1"/>
  <c r="M108" i="1" s="1"/>
  <c r="N109" i="1" s="1"/>
  <c r="L84" i="1"/>
  <c r="M84" i="1" s="1"/>
  <c r="N85" i="1" s="1"/>
  <c r="I83" i="1"/>
  <c r="M83" i="1" s="1"/>
  <c r="N84" i="1" s="1"/>
  <c r="I30" i="1"/>
  <c r="M30" i="1" s="1"/>
  <c r="N31" i="1" s="1"/>
  <c r="L33" i="1"/>
  <c r="M33" i="1" s="1"/>
  <c r="I72" i="1"/>
  <c r="M72" i="1" s="1"/>
  <c r="N73" i="1" s="1"/>
  <c r="I60" i="1"/>
  <c r="M60" i="1" s="1"/>
  <c r="N61" i="1" s="1"/>
  <c r="I48" i="1"/>
  <c r="M48" i="1" s="1"/>
  <c r="N49" i="1" s="1"/>
  <c r="I104" i="1"/>
  <c r="M104" i="1" s="1"/>
  <c r="N105" i="1" s="1"/>
  <c r="I92" i="1"/>
  <c r="M92" i="1" s="1"/>
  <c r="N93" i="1" s="1"/>
  <c r="I80" i="1"/>
  <c r="M80" i="1" s="1"/>
  <c r="N81" i="1" s="1"/>
  <c r="L107" i="1"/>
  <c r="M107" i="1" s="1"/>
  <c r="N108" i="1" s="1"/>
  <c r="L95" i="1"/>
  <c r="M95" i="1" s="1"/>
  <c r="N96" i="1" s="1"/>
  <c r="I94" i="1"/>
  <c r="M94" i="1" s="1"/>
  <c r="N95" i="1" s="1"/>
  <c r="I82" i="1"/>
  <c r="M82" i="1" s="1"/>
  <c r="N83" i="1" s="1"/>
  <c r="L32" i="1"/>
  <c r="M32" i="1" s="1"/>
  <c r="N33" i="1" s="1"/>
  <c r="I71" i="1"/>
  <c r="M71" i="1" s="1"/>
  <c r="N72" i="1" s="1"/>
  <c r="I59" i="1"/>
  <c r="M59" i="1" s="1"/>
  <c r="N60" i="1" s="1"/>
  <c r="I47" i="1"/>
  <c r="M47" i="1" s="1"/>
  <c r="N48" i="1" s="1"/>
  <c r="L106" i="1"/>
  <c r="N30" i="1"/>
  <c r="I7" i="1"/>
  <c r="M7" i="1" s="1"/>
  <c r="N34" i="1" l="1"/>
  <c r="M3" i="1"/>
  <c r="N3" i="1"/>
</calcChain>
</file>

<file path=xl/sharedStrings.xml><?xml version="1.0" encoding="utf-8"?>
<sst xmlns="http://schemas.openxmlformats.org/spreadsheetml/2006/main" count="16" uniqueCount="14">
  <si>
    <t>Monthly Gas Production</t>
  </si>
  <si>
    <t>Monthly Oil Production</t>
  </si>
  <si>
    <t>Expected Gas Price</t>
  </si>
  <si>
    <t>Expected Oil Price</t>
  </si>
  <si>
    <t>Gross Revenues</t>
  </si>
  <si>
    <t>Net to SJT</t>
  </si>
  <si>
    <t>Capital Costs</t>
  </si>
  <si>
    <t>Lease Costs</t>
  </si>
  <si>
    <t>Taxes</t>
  </si>
  <si>
    <t>Monthly Dividend</t>
  </si>
  <si>
    <t>Total:</t>
  </si>
  <si>
    <t>NPV at 10% Discount</t>
  </si>
  <si>
    <t>Change the Gas and Oil Prices below to Match Your Views</t>
  </si>
  <si>
    <t>.3% decline per month is a 3.54% annual decline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</si>
</sst>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17" fontId="0" fillId="0" borderId="0" xfId="0" applyNumberFormat="1"/>
    <xf numFmtId="0" fontId="3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37" fontId="0" fillId="0" borderId="0" xfId="1" applyNumberFormat="1" applyFont="1" applyAlignment="1">
      <alignment horizontal="center"/>
    </xf>
    <xf numFmtId="2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39" fontId="2" fillId="2" borderId="0" xfId="2" applyNumberFormat="1" applyFont="1" applyFill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4" fillId="0" borderId="3" xfId="0" applyFont="1" applyBorder="1"/>
    <xf numFmtId="0" fontId="4" fillId="0" borderId="4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9" fontId="4" fillId="0" borderId="3" xfId="1" applyNumberFormat="1" applyFont="1" applyBorder="1" applyAlignment="1">
      <alignment horizontal="center"/>
    </xf>
    <xf numFmtId="39" fontId="4" fillId="0" borderId="4" xfId="1" applyNumberFormat="1" applyFont="1" applyBorder="1" applyAlignment="1">
      <alignment horizontal="center"/>
    </xf>
    <xf numFmtId="39" fontId="4" fillId="0" borderId="5" xfId="1" applyNumberFormat="1" applyFont="1" applyBorder="1" applyAlignment="1">
      <alignment horizontal="center"/>
    </xf>
    <xf numFmtId="39" fontId="4" fillId="0" borderId="6" xfId="1" applyNumberFormat="1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Z112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20" sqref="E20"/>
    </sheetView>
  </sheetViews>
  <sheetFormatPr defaultRowHeight="15" x14ac:dyDescent="0.25"/>
  <cols>
    <col min="4" max="4" width="23.7109375" customWidth="1"/>
    <col min="5" max="5" width="22.7109375" customWidth="1"/>
    <col min="6" max="6" width="18" style="11" bestFit="1" customWidth="1"/>
    <col min="7" max="7" width="17.28515625" style="11" bestFit="1" customWidth="1"/>
    <col min="8" max="8" width="16.28515625" customWidth="1"/>
    <col min="9" max="9" width="12.5703125" customWidth="1"/>
    <col min="10" max="11" width="12.42578125" customWidth="1"/>
    <col min="12" max="12" width="10.42578125" customWidth="1"/>
    <col min="13" max="13" width="17.28515625" bestFit="1" customWidth="1"/>
    <col min="14" max="14" width="18.42578125" bestFit="1" customWidth="1"/>
    <col min="22" max="22" width="12" bestFit="1" customWidth="1"/>
  </cols>
  <sheetData>
    <row r="2" spans="3:26" ht="15.75" thickBot="1" x14ac:dyDescent="0.3">
      <c r="L2" s="7"/>
      <c r="M2" s="8" t="s">
        <v>9</v>
      </c>
      <c r="N2" s="8" t="s">
        <v>11</v>
      </c>
    </row>
    <row r="3" spans="3:26" x14ac:dyDescent="0.25">
      <c r="D3" s="24" t="s">
        <v>13</v>
      </c>
      <c r="F3" s="12" t="s">
        <v>12</v>
      </c>
      <c r="G3" s="13"/>
      <c r="L3" s="9" t="s">
        <v>10</v>
      </c>
      <c r="M3" s="10">
        <f>SUM(M7:M112)</f>
        <v>9.3774020127757307</v>
      </c>
      <c r="N3" s="10">
        <f>SUM(N7:N112)</f>
        <v>5.9716261782810234</v>
      </c>
    </row>
    <row r="4" spans="3:26" x14ac:dyDescent="0.25">
      <c r="D4" s="25"/>
      <c r="F4" s="14"/>
      <c r="G4" s="15"/>
    </row>
    <row r="5" spans="3:26" x14ac:dyDescent="0.25">
      <c r="F5" s="16"/>
      <c r="G5" s="17"/>
    </row>
    <row r="6" spans="3:26" x14ac:dyDescent="0.25">
      <c r="D6" s="2" t="s">
        <v>0</v>
      </c>
      <c r="E6" s="2" t="s">
        <v>1</v>
      </c>
      <c r="F6" s="18" t="s">
        <v>2</v>
      </c>
      <c r="G6" s="19" t="s">
        <v>3</v>
      </c>
      <c r="H6" s="2" t="s">
        <v>4</v>
      </c>
      <c r="I6" s="2" t="s">
        <v>5</v>
      </c>
      <c r="J6" s="2" t="s">
        <v>6</v>
      </c>
      <c r="K6" s="2" t="s">
        <v>7</v>
      </c>
      <c r="L6" s="2" t="s">
        <v>8</v>
      </c>
      <c r="M6" s="2" t="s">
        <v>9</v>
      </c>
      <c r="N6" s="2" t="s">
        <v>11</v>
      </c>
    </row>
    <row r="7" spans="3:26" x14ac:dyDescent="0.25">
      <c r="C7" s="1">
        <v>40969</v>
      </c>
      <c r="D7" s="4">
        <v>2969084</v>
      </c>
      <c r="E7" s="4">
        <v>2217</v>
      </c>
      <c r="F7" s="20">
        <v>3</v>
      </c>
      <c r="G7" s="21">
        <v>90</v>
      </c>
      <c r="H7" s="4">
        <f>D7*F7+E7*G7</f>
        <v>9106782</v>
      </c>
      <c r="I7" s="4">
        <f>H7*0.75</f>
        <v>6830086.5</v>
      </c>
      <c r="J7" s="4">
        <v>1700000</v>
      </c>
      <c r="K7" s="4">
        <v>2200000</v>
      </c>
      <c r="L7" s="4">
        <f>H7*0.0985</f>
        <v>897018.027</v>
      </c>
      <c r="M7" s="3">
        <f>(I7-J7-K7-L7)/46609000</f>
        <v>4.3619654422965524E-2</v>
      </c>
      <c r="N7" s="6">
        <f>M7</f>
        <v>4.3619654422965524E-2</v>
      </c>
    </row>
    <row r="8" spans="3:26" x14ac:dyDescent="0.25">
      <c r="C8" s="1">
        <v>41000</v>
      </c>
      <c r="D8" s="4">
        <f>D7*0.997</f>
        <v>2960176.7480000001</v>
      </c>
      <c r="E8" s="4">
        <f>E7*0.997</f>
        <v>2210.3490000000002</v>
      </c>
      <c r="F8" s="20">
        <v>3</v>
      </c>
      <c r="G8" s="21">
        <v>90</v>
      </c>
      <c r="H8" s="4">
        <f t="shared" ref="H8:H71" si="0">D8*F8+E8*G8</f>
        <v>9079461.654000001</v>
      </c>
      <c r="I8" s="4">
        <f t="shared" ref="I8:I71" si="1">H8*0.75</f>
        <v>6809596.2405000012</v>
      </c>
      <c r="J8" s="4">
        <v>1700000</v>
      </c>
      <c r="K8" s="4">
        <v>2200000</v>
      </c>
      <c r="L8" s="4">
        <f t="shared" ref="L8:L71" si="2">H8*0.0985</f>
        <v>894326.9729190002</v>
      </c>
      <c r="M8" s="3">
        <f t="shared" ref="M8:M71" si="3">(I8-J8-K8-L8)/46609000</f>
        <v>4.3237770979446047E-2</v>
      </c>
      <c r="N8" s="6">
        <f>M7*0.991^Q8</f>
        <v>4.3227077533158832E-2</v>
      </c>
      <c r="Q8">
        <v>1</v>
      </c>
    </row>
    <row r="9" spans="3:26" x14ac:dyDescent="0.25">
      <c r="C9" s="1">
        <v>41030</v>
      </c>
      <c r="D9" s="4">
        <f t="shared" ref="D9:D72" si="4">D8*0.997</f>
        <v>2951296.2177560003</v>
      </c>
      <c r="E9" s="4">
        <f t="shared" ref="E9:E72" si="5">E8*0.997</f>
        <v>2203.7179530000003</v>
      </c>
      <c r="F9" s="20">
        <v>3</v>
      </c>
      <c r="G9" s="21">
        <v>90</v>
      </c>
      <c r="H9" s="4">
        <f t="shared" si="0"/>
        <v>9052223.2690380029</v>
      </c>
      <c r="I9" s="4">
        <f t="shared" si="1"/>
        <v>6789167.4517785022</v>
      </c>
      <c r="J9" s="4">
        <v>1700000</v>
      </c>
      <c r="K9" s="4">
        <v>2200000</v>
      </c>
      <c r="L9" s="4">
        <f t="shared" si="2"/>
        <v>891643.99200024328</v>
      </c>
      <c r="M9" s="3">
        <f t="shared" si="3"/>
        <v>4.2857033186257137E-2</v>
      </c>
      <c r="N9" s="6">
        <f t="shared" ref="N9:N72" si="6">M8*0.991^Q9</f>
        <v>4.2462993361265355E-2</v>
      </c>
      <c r="Q9">
        <v>2</v>
      </c>
      <c r="Z9" s="5">
        <v>1</v>
      </c>
    </row>
    <row r="10" spans="3:26" x14ac:dyDescent="0.25">
      <c r="C10" s="1">
        <v>41061</v>
      </c>
      <c r="D10" s="4">
        <f t="shared" si="4"/>
        <v>2942442.3291027322</v>
      </c>
      <c r="E10" s="4">
        <f t="shared" si="5"/>
        <v>2197.1067991410005</v>
      </c>
      <c r="F10" s="20">
        <v>3</v>
      </c>
      <c r="G10" s="21">
        <v>90</v>
      </c>
      <c r="H10" s="4">
        <f t="shared" si="0"/>
        <v>9025066.5992308874</v>
      </c>
      <c r="I10" s="4">
        <f t="shared" si="1"/>
        <v>6768799.949423166</v>
      </c>
      <c r="J10" s="4">
        <v>1700000</v>
      </c>
      <c r="K10" s="4">
        <v>2200000</v>
      </c>
      <c r="L10" s="4">
        <f t="shared" si="2"/>
        <v>888969.0600242425</v>
      </c>
      <c r="M10" s="3">
        <f t="shared" si="3"/>
        <v>4.247743760644776E-2</v>
      </c>
      <c r="N10" s="6">
        <f t="shared" si="6"/>
        <v>4.1710276306515262E-2</v>
      </c>
      <c r="Q10">
        <v>3</v>
      </c>
    </row>
    <row r="11" spans="3:26" x14ac:dyDescent="0.25">
      <c r="C11" s="1">
        <v>41091</v>
      </c>
      <c r="D11" s="4">
        <f t="shared" si="4"/>
        <v>2933615.0021154243</v>
      </c>
      <c r="E11" s="4">
        <f t="shared" si="5"/>
        <v>2190.5154787435777</v>
      </c>
      <c r="F11" s="20">
        <v>3</v>
      </c>
      <c r="G11" s="21">
        <v>90</v>
      </c>
      <c r="H11" s="4">
        <f t="shared" si="0"/>
        <v>8997991.3994331937</v>
      </c>
      <c r="I11" s="4">
        <f t="shared" si="1"/>
        <v>6748493.5495748948</v>
      </c>
      <c r="J11" s="4">
        <v>1700000</v>
      </c>
      <c r="K11" s="4">
        <v>2200000</v>
      </c>
      <c r="L11" s="4">
        <f t="shared" si="2"/>
        <v>886302.15284416964</v>
      </c>
      <c r="M11" s="3">
        <f t="shared" si="3"/>
        <v>4.2098980813377783E-2</v>
      </c>
      <c r="N11" s="6">
        <f t="shared" si="6"/>
        <v>4.0968770301778784E-2</v>
      </c>
      <c r="Q11">
        <v>4</v>
      </c>
    </row>
    <row r="12" spans="3:26" x14ac:dyDescent="0.25">
      <c r="C12" s="1">
        <v>41122</v>
      </c>
      <c r="D12" s="4">
        <f t="shared" si="4"/>
        <v>2924814.157109078</v>
      </c>
      <c r="E12" s="4">
        <f t="shared" si="5"/>
        <v>2183.943932307347</v>
      </c>
      <c r="F12" s="20">
        <v>3</v>
      </c>
      <c r="G12" s="21">
        <v>90</v>
      </c>
      <c r="H12" s="4">
        <f t="shared" si="0"/>
        <v>8970997.4252348952</v>
      </c>
      <c r="I12" s="4">
        <f t="shared" si="1"/>
        <v>6728248.0689261714</v>
      </c>
      <c r="J12" s="4">
        <v>1700000</v>
      </c>
      <c r="K12" s="4">
        <v>2200000</v>
      </c>
      <c r="L12" s="4">
        <f t="shared" si="2"/>
        <v>883643.24638563721</v>
      </c>
      <c r="M12" s="3">
        <f t="shared" si="3"/>
        <v>4.1721659390687081E-2</v>
      </c>
      <c r="N12" s="6">
        <f t="shared" si="6"/>
        <v>4.0238321328235654E-2</v>
      </c>
      <c r="Q12">
        <v>5</v>
      </c>
    </row>
    <row r="13" spans="3:26" x14ac:dyDescent="0.25">
      <c r="C13" s="1">
        <v>41153</v>
      </c>
      <c r="D13" s="4">
        <f t="shared" si="4"/>
        <v>2916039.7146377508</v>
      </c>
      <c r="E13" s="4">
        <f t="shared" si="5"/>
        <v>2177.3921005104248</v>
      </c>
      <c r="F13" s="20">
        <v>3</v>
      </c>
      <c r="G13" s="21">
        <v>90</v>
      </c>
      <c r="H13" s="4">
        <f t="shared" si="0"/>
        <v>8944084.4329591896</v>
      </c>
      <c r="I13" s="4">
        <f t="shared" si="1"/>
        <v>6708063.3247193918</v>
      </c>
      <c r="J13" s="4">
        <v>1700000</v>
      </c>
      <c r="K13" s="4">
        <v>2200000</v>
      </c>
      <c r="L13" s="4">
        <f t="shared" si="2"/>
        <v>880992.31664648023</v>
      </c>
      <c r="M13" s="3">
        <f t="shared" si="3"/>
        <v>4.13454699322644E-2</v>
      </c>
      <c r="N13" s="6">
        <f t="shared" si="6"/>
        <v>3.9518777389233296E-2</v>
      </c>
      <c r="Q13">
        <v>6</v>
      </c>
    </row>
    <row r="14" spans="3:26" x14ac:dyDescent="0.25">
      <c r="C14" s="1">
        <v>41183</v>
      </c>
      <c r="D14" s="4">
        <f t="shared" si="4"/>
        <v>2907291.5954938377</v>
      </c>
      <c r="E14" s="4">
        <f t="shared" si="5"/>
        <v>2170.8599242088935</v>
      </c>
      <c r="F14" s="20">
        <v>3</v>
      </c>
      <c r="G14" s="21">
        <v>90</v>
      </c>
      <c r="H14" s="4">
        <f t="shared" si="0"/>
        <v>8917252.1796603128</v>
      </c>
      <c r="I14" s="4">
        <f t="shared" si="1"/>
        <v>6687939.1347452346</v>
      </c>
      <c r="J14" s="4">
        <v>1700000</v>
      </c>
      <c r="K14" s="4">
        <v>2200000</v>
      </c>
      <c r="L14" s="4">
        <f t="shared" si="2"/>
        <v>878349.33969654085</v>
      </c>
      <c r="M14" s="3">
        <f t="shared" si="3"/>
        <v>4.0970409042217035E-2</v>
      </c>
      <c r="N14" s="6">
        <f t="shared" si="6"/>
        <v>3.8809988484472216E-2</v>
      </c>
      <c r="Q14">
        <v>7</v>
      </c>
    </row>
    <row r="15" spans="3:26" x14ac:dyDescent="0.25">
      <c r="C15" s="1">
        <v>41214</v>
      </c>
      <c r="D15" s="4">
        <f t="shared" si="4"/>
        <v>2898569.720707356</v>
      </c>
      <c r="E15" s="4">
        <f t="shared" si="5"/>
        <v>2164.3473444362667</v>
      </c>
      <c r="F15" s="20">
        <v>3</v>
      </c>
      <c r="G15" s="21">
        <v>90</v>
      </c>
      <c r="H15" s="4">
        <f t="shared" si="0"/>
        <v>8890500.4231213313</v>
      </c>
      <c r="I15" s="4">
        <f t="shared" si="1"/>
        <v>6667875.317340998</v>
      </c>
      <c r="J15" s="4">
        <v>1700000</v>
      </c>
      <c r="K15" s="4">
        <v>2200000</v>
      </c>
      <c r="L15" s="4">
        <f t="shared" si="2"/>
        <v>875714.29167745111</v>
      </c>
      <c r="M15" s="3">
        <f t="shared" si="3"/>
        <v>4.0596473334839768E-2</v>
      </c>
      <c r="N15" s="6">
        <f t="shared" si="6"/>
        <v>3.8111806584515608E-2</v>
      </c>
      <c r="Q15">
        <v>8</v>
      </c>
    </row>
    <row r="16" spans="3:26" x14ac:dyDescent="0.25">
      <c r="C16" s="1">
        <v>41244</v>
      </c>
      <c r="D16" s="4">
        <f t="shared" si="4"/>
        <v>2889874.0115452339</v>
      </c>
      <c r="E16" s="4">
        <f t="shared" si="5"/>
        <v>2157.8543024029577</v>
      </c>
      <c r="F16" s="20">
        <v>3</v>
      </c>
      <c r="G16" s="21">
        <v>90</v>
      </c>
      <c r="H16" s="4">
        <f t="shared" si="0"/>
        <v>8863828.9218519684</v>
      </c>
      <c r="I16" s="4">
        <f t="shared" si="1"/>
        <v>6647871.6913889758</v>
      </c>
      <c r="J16" s="4">
        <v>1700000</v>
      </c>
      <c r="K16" s="4">
        <v>2200000</v>
      </c>
      <c r="L16" s="4">
        <f t="shared" si="2"/>
        <v>873087.14880241896</v>
      </c>
      <c r="M16" s="3">
        <f t="shared" si="3"/>
        <v>4.0223659434584669E-2</v>
      </c>
      <c r="N16" s="6">
        <f t="shared" si="6"/>
        <v>3.7424085605617635E-2</v>
      </c>
      <c r="Q16">
        <v>9</v>
      </c>
    </row>
    <row r="17" spans="3:17" x14ac:dyDescent="0.25">
      <c r="C17" s="1">
        <v>41275</v>
      </c>
      <c r="D17" s="4">
        <f t="shared" si="4"/>
        <v>2881204.389510598</v>
      </c>
      <c r="E17" s="4">
        <f t="shared" si="5"/>
        <v>2151.3807394957489</v>
      </c>
      <c r="F17" s="20">
        <v>4</v>
      </c>
      <c r="G17" s="21">
        <v>100</v>
      </c>
      <c r="H17" s="4">
        <f t="shared" si="0"/>
        <v>11739955.631991968</v>
      </c>
      <c r="I17" s="4">
        <f t="shared" si="1"/>
        <v>8804966.7239939757</v>
      </c>
      <c r="J17" s="4">
        <f>J16*1.05</f>
        <v>1785000</v>
      </c>
      <c r="K17" s="4">
        <f>K16*1.05</f>
        <v>2310000</v>
      </c>
      <c r="L17" s="4">
        <f t="shared" si="2"/>
        <v>1156385.6297512089</v>
      </c>
      <c r="M17" s="3">
        <f t="shared" si="3"/>
        <v>7.6242380103472854E-2</v>
      </c>
      <c r="N17" s="6">
        <f t="shared" si="6"/>
        <v>3.6746681384867981E-2</v>
      </c>
      <c r="Q17">
        <v>10</v>
      </c>
    </row>
    <row r="18" spans="3:17" x14ac:dyDescent="0.25">
      <c r="C18" s="1">
        <v>41306</v>
      </c>
      <c r="D18" s="4">
        <f t="shared" si="4"/>
        <v>2872560.776342066</v>
      </c>
      <c r="E18" s="4">
        <f t="shared" si="5"/>
        <v>2144.9265972772619</v>
      </c>
      <c r="F18" s="20">
        <v>4</v>
      </c>
      <c r="G18" s="21">
        <v>100</v>
      </c>
      <c r="H18" s="4">
        <f t="shared" si="0"/>
        <v>11704735.76509599</v>
      </c>
      <c r="I18" s="4">
        <f t="shared" si="1"/>
        <v>8778551.8238219917</v>
      </c>
      <c r="J18" s="4">
        <v>1785000</v>
      </c>
      <c r="K18" s="4">
        <v>2310000</v>
      </c>
      <c r="L18" s="4">
        <f t="shared" si="2"/>
        <v>1152916.4728619552</v>
      </c>
      <c r="M18" s="3">
        <f t="shared" si="3"/>
        <v>7.575007725889929E-2</v>
      </c>
      <c r="N18" s="6">
        <f t="shared" si="6"/>
        <v>6.9025036475222595E-2</v>
      </c>
      <c r="Q18">
        <v>11</v>
      </c>
    </row>
    <row r="19" spans="3:17" x14ac:dyDescent="0.25">
      <c r="C19" s="1">
        <v>41334</v>
      </c>
      <c r="D19" s="4">
        <f t="shared" si="4"/>
        <v>2863943.09401304</v>
      </c>
      <c r="E19" s="4">
        <f t="shared" si="5"/>
        <v>2138.4918174854301</v>
      </c>
      <c r="F19" s="20">
        <v>4</v>
      </c>
      <c r="G19" s="21">
        <v>100</v>
      </c>
      <c r="H19" s="4">
        <f t="shared" si="0"/>
        <v>11669621.557800703</v>
      </c>
      <c r="I19" s="4">
        <f t="shared" si="1"/>
        <v>8752216.1683505271</v>
      </c>
      <c r="J19" s="4">
        <v>1785000</v>
      </c>
      <c r="K19" s="4">
        <v>2310000</v>
      </c>
      <c r="L19" s="4">
        <f t="shared" si="2"/>
        <v>1149457.7234433694</v>
      </c>
      <c r="M19" s="3">
        <f t="shared" si="3"/>
        <v>7.5259251322859488E-2</v>
      </c>
      <c r="N19" s="6">
        <f t="shared" si="6"/>
        <v>6.7962122538043152E-2</v>
      </c>
      <c r="Q19">
        <v>12</v>
      </c>
    </row>
    <row r="20" spans="3:17" x14ac:dyDescent="0.25">
      <c r="C20" s="1">
        <v>41365</v>
      </c>
      <c r="D20" s="4">
        <f t="shared" si="4"/>
        <v>2855351.2647310006</v>
      </c>
      <c r="E20" s="4">
        <f t="shared" si="5"/>
        <v>2132.076342032974</v>
      </c>
      <c r="F20" s="20">
        <v>4</v>
      </c>
      <c r="G20" s="21">
        <v>100</v>
      </c>
      <c r="H20" s="4">
        <f t="shared" si="0"/>
        <v>11634612.693127301</v>
      </c>
      <c r="I20" s="4">
        <f t="shared" si="1"/>
        <v>8725959.5198454745</v>
      </c>
      <c r="J20" s="4">
        <v>1785000</v>
      </c>
      <c r="K20" s="4">
        <v>2310000</v>
      </c>
      <c r="L20" s="4">
        <f t="shared" si="2"/>
        <v>1146009.3502730392</v>
      </c>
      <c r="M20" s="3">
        <f t="shared" si="3"/>
        <v>7.476989786462776E-2</v>
      </c>
      <c r="N20" s="6">
        <f t="shared" si="6"/>
        <v>6.6914063164012744E-2</v>
      </c>
      <c r="Q20">
        <v>13</v>
      </c>
    </row>
    <row r="21" spans="3:17" x14ac:dyDescent="0.25">
      <c r="C21" s="1">
        <v>41395</v>
      </c>
      <c r="D21" s="4">
        <f t="shared" si="4"/>
        <v>2846785.2109368076</v>
      </c>
      <c r="E21" s="4">
        <f t="shared" si="5"/>
        <v>2125.6801130068752</v>
      </c>
      <c r="F21" s="20">
        <v>4</v>
      </c>
      <c r="G21" s="21">
        <v>100</v>
      </c>
      <c r="H21" s="4">
        <f t="shared" si="0"/>
        <v>11599708.855047917</v>
      </c>
      <c r="I21" s="4">
        <f t="shared" si="1"/>
        <v>8699781.6412859373</v>
      </c>
      <c r="J21" s="4">
        <v>1785000</v>
      </c>
      <c r="K21" s="4">
        <v>2310000</v>
      </c>
      <c r="L21" s="4">
        <f t="shared" si="2"/>
        <v>1142571.3222222198</v>
      </c>
      <c r="M21" s="3">
        <f t="shared" si="3"/>
        <v>7.4282012466770742E-2</v>
      </c>
      <c r="N21" s="6">
        <f t="shared" si="6"/>
        <v>6.5880661344795505E-2</v>
      </c>
      <c r="Q21">
        <v>14</v>
      </c>
    </row>
    <row r="22" spans="3:17" x14ac:dyDescent="0.25">
      <c r="C22" s="1">
        <v>41426</v>
      </c>
      <c r="D22" s="4">
        <f t="shared" si="4"/>
        <v>2838244.8553039972</v>
      </c>
      <c r="E22" s="4">
        <f t="shared" si="5"/>
        <v>2119.3030726678544</v>
      </c>
      <c r="F22" s="20">
        <v>4</v>
      </c>
      <c r="G22" s="21">
        <v>100</v>
      </c>
      <c r="H22" s="4">
        <f t="shared" si="0"/>
        <v>11564909.728482774</v>
      </c>
      <c r="I22" s="4">
        <f t="shared" si="1"/>
        <v>8673682.2963620797</v>
      </c>
      <c r="J22" s="4">
        <v>1785000</v>
      </c>
      <c r="K22" s="4">
        <v>2310000</v>
      </c>
      <c r="L22" s="4">
        <f t="shared" si="2"/>
        <v>1139143.6082555533</v>
      </c>
      <c r="M22" s="3">
        <f t="shared" si="3"/>
        <v>7.3795590725107316E-2</v>
      </c>
      <c r="N22" s="6">
        <f t="shared" si="6"/>
        <v>6.4861722603228367E-2</v>
      </c>
      <c r="Q22">
        <v>15</v>
      </c>
    </row>
    <row r="23" spans="3:17" x14ac:dyDescent="0.25">
      <c r="C23" s="1">
        <v>41456</v>
      </c>
      <c r="D23" s="4">
        <f t="shared" si="4"/>
        <v>2829730.1207380854</v>
      </c>
      <c r="E23" s="4">
        <f t="shared" si="5"/>
        <v>2112.945163449851</v>
      </c>
      <c r="F23" s="20">
        <v>4</v>
      </c>
      <c r="G23" s="21">
        <v>100</v>
      </c>
      <c r="H23" s="4">
        <f t="shared" si="0"/>
        <v>11530214.999297326</v>
      </c>
      <c r="I23" s="4">
        <f t="shared" si="1"/>
        <v>8647661.2494729944</v>
      </c>
      <c r="J23" s="4">
        <v>1785000</v>
      </c>
      <c r="K23" s="4">
        <v>2310000</v>
      </c>
      <c r="L23" s="4">
        <f t="shared" si="2"/>
        <v>1135726.1774307867</v>
      </c>
      <c r="M23" s="3">
        <f t="shared" si="3"/>
        <v>7.331062824866888E-2</v>
      </c>
      <c r="N23" s="6">
        <f t="shared" si="6"/>
        <v>6.3857054961463586E-2</v>
      </c>
      <c r="Q23">
        <v>16</v>
      </c>
    </row>
    <row r="24" spans="3:17" x14ac:dyDescent="0.25">
      <c r="C24" s="1">
        <v>41487</v>
      </c>
      <c r="D24" s="4">
        <f t="shared" si="4"/>
        <v>2821240.9303758712</v>
      </c>
      <c r="E24" s="4">
        <f t="shared" si="5"/>
        <v>2106.6063279595014</v>
      </c>
      <c r="F24" s="20">
        <v>4</v>
      </c>
      <c r="G24" s="21">
        <v>100</v>
      </c>
      <c r="H24" s="4">
        <f t="shared" si="0"/>
        <v>11495624.354299435</v>
      </c>
      <c r="I24" s="4">
        <f t="shared" si="1"/>
        <v>8621718.265724577</v>
      </c>
      <c r="J24" s="4">
        <v>1785000</v>
      </c>
      <c r="K24" s="4">
        <v>2310000</v>
      </c>
      <c r="L24" s="4">
        <f t="shared" si="2"/>
        <v>1132318.9988984945</v>
      </c>
      <c r="M24" s="3">
        <f t="shared" si="3"/>
        <v>7.282712065965978E-2</v>
      </c>
      <c r="N24" s="6">
        <f t="shared" si="6"/>
        <v>6.2866468909506992E-2</v>
      </c>
      <c r="Q24">
        <v>17</v>
      </c>
    </row>
    <row r="25" spans="3:17" x14ac:dyDescent="0.25">
      <c r="C25" s="1">
        <v>41518</v>
      </c>
      <c r="D25" s="4">
        <f t="shared" si="4"/>
        <v>2812777.2075847439</v>
      </c>
      <c r="E25" s="4">
        <f t="shared" si="5"/>
        <v>2100.2865089756228</v>
      </c>
      <c r="F25" s="20">
        <v>4</v>
      </c>
      <c r="G25" s="21">
        <v>100</v>
      </c>
      <c r="H25" s="4">
        <f t="shared" si="0"/>
        <v>11461137.481236538</v>
      </c>
      <c r="I25" s="4">
        <f t="shared" si="1"/>
        <v>8595853.110927403</v>
      </c>
      <c r="J25" s="4">
        <v>1785000</v>
      </c>
      <c r="K25" s="4">
        <v>2310000</v>
      </c>
      <c r="L25" s="4">
        <f t="shared" si="2"/>
        <v>1128922.0419017989</v>
      </c>
      <c r="M25" s="3">
        <f t="shared" si="3"/>
        <v>7.2345063593417663E-2</v>
      </c>
      <c r="N25" s="6">
        <f t="shared" si="6"/>
        <v>6.1889777374146623E-2</v>
      </c>
      <c r="Q25">
        <v>18</v>
      </c>
    </row>
    <row r="26" spans="3:17" x14ac:dyDescent="0.25">
      <c r="C26" s="1">
        <v>41548</v>
      </c>
      <c r="D26" s="4">
        <f t="shared" si="4"/>
        <v>2804338.8759619896</v>
      </c>
      <c r="E26" s="4">
        <f t="shared" si="5"/>
        <v>2093.9856494486958</v>
      </c>
      <c r="F26" s="20">
        <v>4</v>
      </c>
      <c r="G26" s="21">
        <v>100</v>
      </c>
      <c r="H26" s="4">
        <f t="shared" si="0"/>
        <v>11426754.068792827</v>
      </c>
      <c r="I26" s="4">
        <f t="shared" si="1"/>
        <v>8570065.5515946206</v>
      </c>
      <c r="J26" s="4">
        <v>1785000</v>
      </c>
      <c r="K26" s="4">
        <v>2310000</v>
      </c>
      <c r="L26" s="4">
        <f t="shared" si="2"/>
        <v>1125535.2757760936</v>
      </c>
      <c r="M26" s="3">
        <f t="shared" si="3"/>
        <v>7.1864452698374284E-2</v>
      </c>
      <c r="N26" s="6">
        <f t="shared" si="6"/>
        <v>6.0926795688267039E-2</v>
      </c>
      <c r="Q26">
        <v>19</v>
      </c>
    </row>
    <row r="27" spans="3:17" x14ac:dyDescent="0.25">
      <c r="C27" s="1">
        <v>41579</v>
      </c>
      <c r="D27" s="4">
        <f t="shared" si="4"/>
        <v>2795925.8593341038</v>
      </c>
      <c r="E27" s="4">
        <f t="shared" si="5"/>
        <v>2087.7036925003495</v>
      </c>
      <c r="F27" s="20">
        <v>4</v>
      </c>
      <c r="G27" s="21">
        <v>100</v>
      </c>
      <c r="H27" s="4">
        <f t="shared" si="0"/>
        <v>11392473.80658645</v>
      </c>
      <c r="I27" s="4">
        <f t="shared" si="1"/>
        <v>8544355.354939837</v>
      </c>
      <c r="J27" s="4">
        <v>1785000</v>
      </c>
      <c r="K27" s="4">
        <v>2310000</v>
      </c>
      <c r="L27" s="4">
        <f t="shared" si="2"/>
        <v>1122158.6699487653</v>
      </c>
      <c r="M27" s="3">
        <f t="shared" si="3"/>
        <v>7.1385283636016053E-2</v>
      </c>
      <c r="N27" s="6">
        <f t="shared" si="6"/>
        <v>5.9977341560544919E-2</v>
      </c>
      <c r="Q27">
        <v>20</v>
      </c>
    </row>
    <row r="28" spans="3:17" x14ac:dyDescent="0.25">
      <c r="C28" s="1">
        <v>41609</v>
      </c>
      <c r="D28" s="4">
        <f t="shared" si="4"/>
        <v>2787538.0817561015</v>
      </c>
      <c r="E28" s="4">
        <f t="shared" si="5"/>
        <v>2081.4405814228485</v>
      </c>
      <c r="F28" s="20">
        <v>4</v>
      </c>
      <c r="G28" s="21">
        <v>100</v>
      </c>
      <c r="H28" s="4">
        <f t="shared" si="0"/>
        <v>11358296.38516669</v>
      </c>
      <c r="I28" s="4">
        <f t="shared" si="1"/>
        <v>8518722.2888750173</v>
      </c>
      <c r="J28" s="4">
        <v>1785000</v>
      </c>
      <c r="K28" s="4">
        <v>2310000</v>
      </c>
      <c r="L28" s="4">
        <f t="shared" si="2"/>
        <v>1118792.1939389189</v>
      </c>
      <c r="M28" s="3">
        <f t="shared" si="3"/>
        <v>7.0907552080844871E-2</v>
      </c>
      <c r="N28" s="6">
        <f t="shared" si="6"/>
        <v>5.9041235045520543E-2</v>
      </c>
      <c r="Q28">
        <v>21</v>
      </c>
    </row>
    <row r="29" spans="3:17" x14ac:dyDescent="0.25">
      <c r="C29" s="1">
        <v>41640</v>
      </c>
      <c r="D29" s="4">
        <f t="shared" si="4"/>
        <v>2779175.4675108329</v>
      </c>
      <c r="E29" s="4">
        <f t="shared" si="5"/>
        <v>2075.1962596785797</v>
      </c>
      <c r="F29" s="20">
        <v>5</v>
      </c>
      <c r="G29" s="21">
        <v>100</v>
      </c>
      <c r="H29" s="4">
        <f t="shared" si="0"/>
        <v>14103396.963522023</v>
      </c>
      <c r="I29" s="4">
        <f t="shared" si="1"/>
        <v>10577547.722641516</v>
      </c>
      <c r="J29" s="4">
        <f>J28*1.05</f>
        <v>1874250</v>
      </c>
      <c r="K29" s="4">
        <f>K28*1.05</f>
        <v>2425500</v>
      </c>
      <c r="L29" s="4">
        <f t="shared" si="2"/>
        <v>1389184.6009069192</v>
      </c>
      <c r="M29" s="3">
        <f t="shared" si="3"/>
        <v>0.10488560410509981</v>
      </c>
      <c r="N29" s="6">
        <f t="shared" si="6"/>
        <v>5.8118298514041218E-2</v>
      </c>
      <c r="Q29">
        <v>22</v>
      </c>
    </row>
    <row r="30" spans="3:17" x14ac:dyDescent="0.25">
      <c r="C30" s="1">
        <v>41671</v>
      </c>
      <c r="D30" s="4">
        <f t="shared" si="4"/>
        <v>2770837.9411083004</v>
      </c>
      <c r="E30" s="4">
        <f t="shared" si="5"/>
        <v>2068.9706708995441</v>
      </c>
      <c r="F30" s="20">
        <v>5</v>
      </c>
      <c r="G30" s="21">
        <v>100</v>
      </c>
      <c r="H30" s="4">
        <f t="shared" si="0"/>
        <v>14061086.772631457</v>
      </c>
      <c r="I30" s="4">
        <f t="shared" si="1"/>
        <v>10545815.079473592</v>
      </c>
      <c r="J30" s="4">
        <v>1874250</v>
      </c>
      <c r="K30" s="4">
        <v>2425500</v>
      </c>
      <c r="L30" s="4">
        <f t="shared" si="2"/>
        <v>1385017.0471041985</v>
      </c>
      <c r="M30" s="3">
        <f t="shared" si="3"/>
        <v>0.10429419280330825</v>
      </c>
      <c r="N30" s="6">
        <f t="shared" si="6"/>
        <v>8.5194181949411724E-2</v>
      </c>
      <c r="Q30">
        <v>23</v>
      </c>
    </row>
    <row r="31" spans="3:17" x14ac:dyDescent="0.25">
      <c r="C31" s="1">
        <v>41699</v>
      </c>
      <c r="D31" s="4">
        <f t="shared" si="4"/>
        <v>2762525.4272849755</v>
      </c>
      <c r="E31" s="4">
        <f t="shared" si="5"/>
        <v>2062.7637588868456</v>
      </c>
      <c r="F31" s="20">
        <v>5</v>
      </c>
      <c r="G31" s="21">
        <v>100</v>
      </c>
      <c r="H31" s="4">
        <f t="shared" si="0"/>
        <v>14018903.512313562</v>
      </c>
      <c r="I31" s="4">
        <f t="shared" si="1"/>
        <v>10514177.634235172</v>
      </c>
      <c r="J31" s="4">
        <v>1874250</v>
      </c>
      <c r="K31" s="4">
        <v>2425500</v>
      </c>
      <c r="L31" s="4">
        <f t="shared" si="2"/>
        <v>1380861.9959628859</v>
      </c>
      <c r="M31" s="3">
        <f t="shared" si="3"/>
        <v>0.10370455573542203</v>
      </c>
      <c r="N31" s="6">
        <f t="shared" si="6"/>
        <v>8.3951379096670178E-2</v>
      </c>
      <c r="Q31">
        <v>24</v>
      </c>
    </row>
    <row r="32" spans="3:17" x14ac:dyDescent="0.25">
      <c r="C32" s="1">
        <v>41730</v>
      </c>
      <c r="D32" s="4">
        <f t="shared" si="4"/>
        <v>2754237.8510031207</v>
      </c>
      <c r="E32" s="4">
        <f t="shared" si="5"/>
        <v>2056.5754676101851</v>
      </c>
      <c r="F32" s="20">
        <v>5</v>
      </c>
      <c r="G32" s="21">
        <v>100</v>
      </c>
      <c r="H32" s="4">
        <f t="shared" si="0"/>
        <v>13976846.801776623</v>
      </c>
      <c r="I32" s="4">
        <f t="shared" si="1"/>
        <v>10482635.101332467</v>
      </c>
      <c r="J32" s="4">
        <v>1874250</v>
      </c>
      <c r="K32" s="4">
        <v>2425500</v>
      </c>
      <c r="L32" s="4">
        <f t="shared" si="2"/>
        <v>1376719.4099749974</v>
      </c>
      <c r="M32" s="3">
        <f t="shared" si="3"/>
        <v>0.1031166875787395</v>
      </c>
      <c r="N32" s="6">
        <f t="shared" si="6"/>
        <v>8.2725461278694859E-2</v>
      </c>
      <c r="Q32">
        <v>25</v>
      </c>
    </row>
    <row r="33" spans="3:17" x14ac:dyDescent="0.25">
      <c r="C33" s="1">
        <v>41760</v>
      </c>
      <c r="D33" s="4">
        <f t="shared" si="4"/>
        <v>2745975.1374501111</v>
      </c>
      <c r="E33" s="4">
        <f t="shared" si="5"/>
        <v>2050.4057412073544</v>
      </c>
      <c r="F33" s="20">
        <v>5</v>
      </c>
      <c r="G33" s="21">
        <v>100</v>
      </c>
      <c r="H33" s="4">
        <f t="shared" si="0"/>
        <v>13934916.26137129</v>
      </c>
      <c r="I33" s="4">
        <f t="shared" si="1"/>
        <v>10451187.196028467</v>
      </c>
      <c r="J33" s="4">
        <v>1874250</v>
      </c>
      <c r="K33" s="4">
        <v>2425500</v>
      </c>
      <c r="L33" s="4">
        <f t="shared" si="2"/>
        <v>1372589.2517450722</v>
      </c>
      <c r="M33" s="3">
        <f t="shared" si="3"/>
        <v>0.10253058302652696</v>
      </c>
      <c r="N33" s="6">
        <f t="shared" si="6"/>
        <v>8.1516208286358624E-2</v>
      </c>
      <c r="Q33">
        <v>26</v>
      </c>
    </row>
    <row r="34" spans="3:17" x14ac:dyDescent="0.25">
      <c r="C34" s="1">
        <v>41791</v>
      </c>
      <c r="D34" s="4">
        <f t="shared" si="4"/>
        <v>2737737.2120377608</v>
      </c>
      <c r="E34" s="4">
        <f t="shared" si="5"/>
        <v>2044.2545239837323</v>
      </c>
      <c r="F34" s="20">
        <v>5</v>
      </c>
      <c r="G34" s="21">
        <v>100</v>
      </c>
      <c r="H34" s="4">
        <f t="shared" si="0"/>
        <v>13893111.512587177</v>
      </c>
      <c r="I34" s="4">
        <f t="shared" si="1"/>
        <v>10419833.634440383</v>
      </c>
      <c r="J34" s="4">
        <v>1874250</v>
      </c>
      <c r="K34" s="4">
        <v>2425500</v>
      </c>
      <c r="L34" s="4">
        <f t="shared" si="2"/>
        <v>1368471.4839898369</v>
      </c>
      <c r="M34" s="3">
        <f t="shared" si="3"/>
        <v>0.10194623678797113</v>
      </c>
      <c r="N34" s="6">
        <f t="shared" si="6"/>
        <v>8.0323402709499586E-2</v>
      </c>
      <c r="Q34">
        <v>27</v>
      </c>
    </row>
    <row r="35" spans="3:17" x14ac:dyDescent="0.25">
      <c r="C35" s="1">
        <v>41821</v>
      </c>
      <c r="D35" s="4">
        <f t="shared" si="4"/>
        <v>2729524.0004016473</v>
      </c>
      <c r="E35" s="4">
        <f t="shared" si="5"/>
        <v>2038.121760411781</v>
      </c>
      <c r="F35" s="20">
        <v>5</v>
      </c>
      <c r="G35" s="21">
        <v>100</v>
      </c>
      <c r="H35" s="4">
        <f t="shared" si="0"/>
        <v>13851432.178049415</v>
      </c>
      <c r="I35" s="4">
        <f t="shared" si="1"/>
        <v>10388574.133537062</v>
      </c>
      <c r="J35" s="4">
        <v>1874250</v>
      </c>
      <c r="K35" s="4">
        <v>2425500</v>
      </c>
      <c r="L35" s="4">
        <f t="shared" si="2"/>
        <v>1364366.0695378676</v>
      </c>
      <c r="M35" s="3">
        <f t="shared" si="3"/>
        <v>0.10136364358813091</v>
      </c>
      <c r="N35" s="6">
        <f t="shared" si="6"/>
        <v>7.9146829901947796E-2</v>
      </c>
      <c r="Q35">
        <v>28</v>
      </c>
    </row>
    <row r="36" spans="3:17" x14ac:dyDescent="0.25">
      <c r="C36" s="1">
        <v>41852</v>
      </c>
      <c r="D36" s="4">
        <f t="shared" si="4"/>
        <v>2721335.4284004425</v>
      </c>
      <c r="E36" s="4">
        <f t="shared" si="5"/>
        <v>2032.0073951305455</v>
      </c>
      <c r="F36" s="20">
        <v>5</v>
      </c>
      <c r="G36" s="21">
        <v>100</v>
      </c>
      <c r="H36" s="4">
        <f t="shared" si="0"/>
        <v>13809877.881515266</v>
      </c>
      <c r="I36" s="4">
        <f t="shared" si="1"/>
        <v>10357408.41113645</v>
      </c>
      <c r="J36" s="4">
        <v>1874250</v>
      </c>
      <c r="K36" s="4">
        <v>2425500</v>
      </c>
      <c r="L36" s="4">
        <f t="shared" si="2"/>
        <v>1360272.9713292539</v>
      </c>
      <c r="M36" s="3">
        <f t="shared" si="3"/>
        <v>0.10078279816789024</v>
      </c>
      <c r="N36" s="6">
        <f t="shared" si="6"/>
        <v>7.7986277946982943E-2</v>
      </c>
      <c r="Q36">
        <v>29</v>
      </c>
    </row>
    <row r="37" spans="3:17" x14ac:dyDescent="0.25">
      <c r="C37" s="1">
        <v>41883</v>
      </c>
      <c r="D37" s="4">
        <f t="shared" si="4"/>
        <v>2713171.4221152412</v>
      </c>
      <c r="E37" s="4">
        <f t="shared" si="5"/>
        <v>2025.911372945154</v>
      </c>
      <c r="F37" s="20">
        <v>5</v>
      </c>
      <c r="G37" s="21">
        <v>100</v>
      </c>
      <c r="H37" s="4">
        <f t="shared" si="0"/>
        <v>13768448.247870721</v>
      </c>
      <c r="I37" s="4">
        <f t="shared" si="1"/>
        <v>10326336.185903041</v>
      </c>
      <c r="J37" s="4">
        <v>1874250</v>
      </c>
      <c r="K37" s="4">
        <v>2425500</v>
      </c>
      <c r="L37" s="4">
        <f t="shared" si="2"/>
        <v>1356192.152415266</v>
      </c>
      <c r="M37" s="3">
        <f t="shared" si="3"/>
        <v>0.10020369528391028</v>
      </c>
      <c r="N37" s="6">
        <f t="shared" si="6"/>
        <v>7.6841537623219852E-2</v>
      </c>
      <c r="Q37">
        <v>30</v>
      </c>
    </row>
    <row r="38" spans="3:17" x14ac:dyDescent="0.25">
      <c r="C38" s="1">
        <v>41913</v>
      </c>
      <c r="D38" s="4">
        <f t="shared" si="4"/>
        <v>2705031.9078488955</v>
      </c>
      <c r="E38" s="4">
        <f t="shared" si="5"/>
        <v>2019.8336388263185</v>
      </c>
      <c r="F38" s="20">
        <v>5</v>
      </c>
      <c r="G38" s="21">
        <v>100</v>
      </c>
      <c r="H38" s="4">
        <f t="shared" si="0"/>
        <v>13727142.903127108</v>
      </c>
      <c r="I38" s="4">
        <f t="shared" si="1"/>
        <v>10295357.177345332</v>
      </c>
      <c r="J38" s="4">
        <v>1874250</v>
      </c>
      <c r="K38" s="4">
        <v>2425500</v>
      </c>
      <c r="L38" s="4">
        <f t="shared" si="2"/>
        <v>1352123.5759580203</v>
      </c>
      <c r="M38" s="3">
        <f t="shared" si="3"/>
        <v>9.962632970858229E-2</v>
      </c>
      <c r="N38" s="6">
        <f t="shared" si="6"/>
        <v>7.5712402370914325E-2</v>
      </c>
      <c r="Q38">
        <v>31</v>
      </c>
    </row>
    <row r="39" spans="3:17" x14ac:dyDescent="0.25">
      <c r="C39" s="1">
        <v>41944</v>
      </c>
      <c r="D39" s="4">
        <f t="shared" si="4"/>
        <v>2696916.812125349</v>
      </c>
      <c r="E39" s="4">
        <f t="shared" si="5"/>
        <v>2013.7741379098395</v>
      </c>
      <c r="F39" s="20">
        <v>5</v>
      </c>
      <c r="G39" s="21">
        <v>100</v>
      </c>
      <c r="H39" s="4">
        <f t="shared" si="0"/>
        <v>13685961.474417729</v>
      </c>
      <c r="I39" s="4">
        <f t="shared" si="1"/>
        <v>10264471.105813297</v>
      </c>
      <c r="J39" s="4">
        <v>1874250</v>
      </c>
      <c r="K39" s="4">
        <v>2425500</v>
      </c>
      <c r="L39" s="4">
        <f t="shared" si="2"/>
        <v>1348067.2052301464</v>
      </c>
      <c r="M39" s="3">
        <f t="shared" si="3"/>
        <v>9.9050696229980265E-2</v>
      </c>
      <c r="N39" s="6">
        <f t="shared" si="6"/>
        <v>7.4598668258685732E-2</v>
      </c>
      <c r="Q39">
        <v>32</v>
      </c>
    </row>
    <row r="40" spans="3:17" x14ac:dyDescent="0.25">
      <c r="C40" s="1">
        <v>41974</v>
      </c>
      <c r="D40" s="4">
        <f t="shared" si="4"/>
        <v>2688826.0616889731</v>
      </c>
      <c r="E40" s="4">
        <f t="shared" si="5"/>
        <v>2007.7328154961099</v>
      </c>
      <c r="F40" s="20">
        <v>5</v>
      </c>
      <c r="G40" s="21">
        <v>100</v>
      </c>
      <c r="H40" s="4">
        <f t="shared" si="0"/>
        <v>13644903.589994475</v>
      </c>
      <c r="I40" s="4">
        <f t="shared" si="1"/>
        <v>10233677.692495856</v>
      </c>
      <c r="J40" s="4">
        <v>1874250</v>
      </c>
      <c r="K40" s="4">
        <v>2425500</v>
      </c>
      <c r="L40" s="4">
        <f t="shared" si="2"/>
        <v>1344023.0036144559</v>
      </c>
      <c r="M40" s="3">
        <f t="shared" si="3"/>
        <v>9.8476789651814042E-2</v>
      </c>
      <c r="N40" s="6">
        <f t="shared" si="6"/>
        <v>7.3500133950650637E-2</v>
      </c>
      <c r="Q40">
        <v>33</v>
      </c>
    </row>
    <row r="41" spans="3:17" x14ac:dyDescent="0.25">
      <c r="C41" s="1">
        <v>42005</v>
      </c>
      <c r="D41" s="4">
        <f t="shared" si="4"/>
        <v>2680759.5835039061</v>
      </c>
      <c r="E41" s="4">
        <f t="shared" si="5"/>
        <v>2001.7096170496216</v>
      </c>
      <c r="F41" s="20">
        <v>6</v>
      </c>
      <c r="G41" s="21">
        <v>100</v>
      </c>
      <c r="H41" s="4">
        <f t="shared" si="0"/>
        <v>16284728.4627284</v>
      </c>
      <c r="I41" s="4">
        <f t="shared" si="1"/>
        <v>12213546.347046301</v>
      </c>
      <c r="J41" s="4">
        <v>1874250</v>
      </c>
      <c r="K41" s="4">
        <f>K40*1.05</f>
        <v>2546775</v>
      </c>
      <c r="L41" s="4">
        <f t="shared" si="2"/>
        <v>1604045.7535787474</v>
      </c>
      <c r="M41" s="3">
        <f t="shared" si="3"/>
        <v>0.13277426234134079</v>
      </c>
      <c r="N41" s="6">
        <f t="shared" si="6"/>
        <v>7.2416600673962384E-2</v>
      </c>
      <c r="Q41">
        <v>34</v>
      </c>
    </row>
    <row r="42" spans="3:17" x14ac:dyDescent="0.25">
      <c r="C42" s="1">
        <v>42036</v>
      </c>
      <c r="D42" s="4">
        <f t="shared" si="4"/>
        <v>2672717.3047533943</v>
      </c>
      <c r="E42" s="4">
        <f t="shared" si="5"/>
        <v>1995.7044881984727</v>
      </c>
      <c r="F42" s="20">
        <v>6</v>
      </c>
      <c r="G42" s="21">
        <v>100</v>
      </c>
      <c r="H42" s="4">
        <f t="shared" si="0"/>
        <v>16235874.277340213</v>
      </c>
      <c r="I42" s="4">
        <f t="shared" si="1"/>
        <v>12176905.70800516</v>
      </c>
      <c r="J42" s="4">
        <f>J41*1.05</f>
        <v>1967962.5</v>
      </c>
      <c r="K42" s="4">
        <v>2546775</v>
      </c>
      <c r="L42" s="4">
        <f t="shared" si="2"/>
        <v>1599233.616318011</v>
      </c>
      <c r="M42" s="3">
        <f t="shared" si="3"/>
        <v>0.13008076963005319</v>
      </c>
      <c r="N42" s="6">
        <f t="shared" si="6"/>
        <v>9.6759096461421834E-2</v>
      </c>
      <c r="Q42">
        <v>35</v>
      </c>
    </row>
    <row r="43" spans="3:17" x14ac:dyDescent="0.25">
      <c r="C43" s="1">
        <v>42064</v>
      </c>
      <c r="D43" s="4">
        <f t="shared" si="4"/>
        <v>2664699.152839134</v>
      </c>
      <c r="E43" s="4">
        <f t="shared" si="5"/>
        <v>1989.7173747338773</v>
      </c>
      <c r="F43" s="20">
        <v>6</v>
      </c>
      <c r="G43" s="21">
        <v>100</v>
      </c>
      <c r="H43" s="4">
        <f t="shared" si="0"/>
        <v>16187166.654508192</v>
      </c>
      <c r="I43" s="4">
        <f t="shared" si="1"/>
        <v>12140374.990881145</v>
      </c>
      <c r="J43" s="4">
        <v>1967963</v>
      </c>
      <c r="K43" s="4">
        <v>2546775</v>
      </c>
      <c r="L43" s="4">
        <f t="shared" si="2"/>
        <v>1594435.9154690569</v>
      </c>
      <c r="M43" s="3">
        <f t="shared" si="3"/>
        <v>0.12939992437967104</v>
      </c>
      <c r="N43" s="6">
        <f t="shared" si="6"/>
        <v>9.3943050684898721E-2</v>
      </c>
      <c r="Q43">
        <v>36</v>
      </c>
    </row>
    <row r="44" spans="3:17" x14ac:dyDescent="0.25">
      <c r="C44" s="1">
        <v>42095</v>
      </c>
      <c r="D44" s="4">
        <f t="shared" si="4"/>
        <v>2656705.0553806168</v>
      </c>
      <c r="E44" s="4">
        <f t="shared" si="5"/>
        <v>1983.7482226096756</v>
      </c>
      <c r="F44" s="20">
        <v>6</v>
      </c>
      <c r="G44" s="21">
        <v>100</v>
      </c>
      <c r="H44" s="4">
        <f t="shared" si="0"/>
        <v>16138605.15454467</v>
      </c>
      <c r="I44" s="4">
        <f t="shared" si="1"/>
        <v>12103953.865908504</v>
      </c>
      <c r="J44" s="4">
        <v>1967963</v>
      </c>
      <c r="K44" s="4">
        <v>2546775</v>
      </c>
      <c r="L44" s="4">
        <f t="shared" si="2"/>
        <v>1589652.60772265</v>
      </c>
      <c r="M44" s="3">
        <f t="shared" si="3"/>
        <v>0.12872113236039934</v>
      </c>
      <c r="N44" s="6">
        <f t="shared" si="6"/>
        <v>9.2610288792038864E-2</v>
      </c>
      <c r="Q44">
        <v>37</v>
      </c>
    </row>
    <row r="45" spans="3:17" x14ac:dyDescent="0.25">
      <c r="C45" s="1">
        <v>42125</v>
      </c>
      <c r="D45" s="4">
        <f t="shared" si="4"/>
        <v>2648734.9402144752</v>
      </c>
      <c r="E45" s="4">
        <f t="shared" si="5"/>
        <v>1977.7969779418465</v>
      </c>
      <c r="F45" s="20">
        <v>6</v>
      </c>
      <c r="G45" s="21">
        <v>100</v>
      </c>
      <c r="H45" s="4">
        <f t="shared" si="0"/>
        <v>16090189.339081034</v>
      </c>
      <c r="I45" s="4">
        <f t="shared" si="1"/>
        <v>12067642.004310776</v>
      </c>
      <c r="J45" s="4">
        <v>1967963</v>
      </c>
      <c r="K45" s="4">
        <v>2546775</v>
      </c>
      <c r="L45" s="4">
        <f t="shared" si="2"/>
        <v>1584883.649899482</v>
      </c>
      <c r="M45" s="3">
        <f t="shared" si="3"/>
        <v>0.12804437671718538</v>
      </c>
      <c r="N45" s="6">
        <f t="shared" si="6"/>
        <v>9.1295363478720609E-2</v>
      </c>
      <c r="Q45">
        <v>38</v>
      </c>
    </row>
    <row r="46" spans="3:17" x14ac:dyDescent="0.25">
      <c r="C46" s="1">
        <v>42156</v>
      </c>
      <c r="D46" s="4">
        <f t="shared" si="4"/>
        <v>2640788.7353938315</v>
      </c>
      <c r="E46" s="4">
        <f t="shared" si="5"/>
        <v>1971.8635870080209</v>
      </c>
      <c r="F46" s="20">
        <v>6</v>
      </c>
      <c r="G46" s="21">
        <v>100</v>
      </c>
      <c r="H46" s="4">
        <f t="shared" si="0"/>
        <v>16041918.771063792</v>
      </c>
      <c r="I46" s="4">
        <f t="shared" si="1"/>
        <v>12031439.078297844</v>
      </c>
      <c r="J46" s="4">
        <v>1967963</v>
      </c>
      <c r="K46" s="4">
        <v>2546775</v>
      </c>
      <c r="L46" s="4">
        <f t="shared" si="2"/>
        <v>1580128.9989497836</v>
      </c>
      <c r="M46" s="3">
        <f t="shared" si="3"/>
        <v>0.12736965134090111</v>
      </c>
      <c r="N46" s="6">
        <f t="shared" si="6"/>
        <v>8.9998036687109165E-2</v>
      </c>
      <c r="Q46">
        <v>39</v>
      </c>
    </row>
    <row r="47" spans="3:17" x14ac:dyDescent="0.25">
      <c r="C47" s="1">
        <v>42186</v>
      </c>
      <c r="D47" s="4">
        <f t="shared" si="4"/>
        <v>2632866.3691876498</v>
      </c>
      <c r="E47" s="4">
        <f t="shared" si="5"/>
        <v>1965.9479962469968</v>
      </c>
      <c r="F47" s="20">
        <v>6</v>
      </c>
      <c r="G47" s="21">
        <v>100</v>
      </c>
      <c r="H47" s="4">
        <f t="shared" si="0"/>
        <v>15993793.0147506</v>
      </c>
      <c r="I47" s="4">
        <f t="shared" si="1"/>
        <v>11995344.76106295</v>
      </c>
      <c r="J47" s="4">
        <v>1967963</v>
      </c>
      <c r="K47" s="4">
        <v>2546775</v>
      </c>
      <c r="L47" s="4">
        <f t="shared" si="2"/>
        <v>1575388.6119529342</v>
      </c>
      <c r="M47" s="3">
        <f t="shared" si="3"/>
        <v>0.1266969501407457</v>
      </c>
      <c r="N47" s="6">
        <f t="shared" si="6"/>
        <v>8.8718081015815839E-2</v>
      </c>
      <c r="Q47">
        <v>40</v>
      </c>
    </row>
    <row r="48" spans="3:17" x14ac:dyDescent="0.25">
      <c r="C48" s="1">
        <v>42217</v>
      </c>
      <c r="D48" s="4">
        <f t="shared" si="4"/>
        <v>2624967.7700800868</v>
      </c>
      <c r="E48" s="4">
        <f t="shared" si="5"/>
        <v>1960.0501522582558</v>
      </c>
      <c r="F48" s="20">
        <v>6</v>
      </c>
      <c r="G48" s="21">
        <v>100</v>
      </c>
      <c r="H48" s="4">
        <f t="shared" si="0"/>
        <v>15945811.635706346</v>
      </c>
      <c r="I48" s="4">
        <f t="shared" si="1"/>
        <v>11959358.726779759</v>
      </c>
      <c r="J48" s="4">
        <v>1967963</v>
      </c>
      <c r="K48" s="4">
        <v>2546775</v>
      </c>
      <c r="L48" s="4">
        <f t="shared" si="2"/>
        <v>1570662.4461170752</v>
      </c>
      <c r="M48" s="3">
        <f t="shared" si="3"/>
        <v>0.12602626704419068</v>
      </c>
      <c r="N48" s="6">
        <f t="shared" si="6"/>
        <v>8.7455271936377268E-2</v>
      </c>
      <c r="Q48">
        <v>41</v>
      </c>
    </row>
    <row r="49" spans="3:17" x14ac:dyDescent="0.25">
      <c r="C49" s="1">
        <v>42248</v>
      </c>
      <c r="D49" s="4">
        <f t="shared" si="4"/>
        <v>2617092.8667698465</v>
      </c>
      <c r="E49" s="4">
        <f t="shared" si="5"/>
        <v>1954.170001801481</v>
      </c>
      <c r="F49" s="20">
        <v>6</v>
      </c>
      <c r="G49" s="21">
        <v>100</v>
      </c>
      <c r="H49" s="4">
        <f t="shared" si="0"/>
        <v>15897974.200799227</v>
      </c>
      <c r="I49" s="4">
        <f t="shared" si="1"/>
        <v>11923480.65059942</v>
      </c>
      <c r="J49" s="4">
        <v>1967963</v>
      </c>
      <c r="K49" s="4">
        <v>2546775</v>
      </c>
      <c r="L49" s="4">
        <f t="shared" si="2"/>
        <v>1565950.4587787238</v>
      </c>
      <c r="M49" s="3">
        <f t="shared" si="3"/>
        <v>0.12535759599692539</v>
      </c>
      <c r="N49" s="6">
        <f t="shared" si="6"/>
        <v>8.6209387757505682E-2</v>
      </c>
      <c r="Q49">
        <v>42</v>
      </c>
    </row>
    <row r="50" spans="3:17" x14ac:dyDescent="0.25">
      <c r="C50" s="1">
        <v>42278</v>
      </c>
      <c r="D50" s="4">
        <f t="shared" si="4"/>
        <v>2609241.588169537</v>
      </c>
      <c r="E50" s="4">
        <f t="shared" si="5"/>
        <v>1948.3074917960766</v>
      </c>
      <c r="F50" s="20">
        <v>6</v>
      </c>
      <c r="G50" s="21">
        <v>100</v>
      </c>
      <c r="H50" s="4">
        <f t="shared" si="0"/>
        <v>15850280.278196828</v>
      </c>
      <c r="I50" s="4">
        <f t="shared" si="1"/>
        <v>11887710.208647622</v>
      </c>
      <c r="J50" s="4">
        <v>1967963</v>
      </c>
      <c r="K50" s="4">
        <v>2546775</v>
      </c>
      <c r="L50" s="4">
        <f t="shared" si="2"/>
        <v>1561252.6074023878</v>
      </c>
      <c r="M50" s="3">
        <f t="shared" si="3"/>
        <v>0.1246909309628019</v>
      </c>
      <c r="N50" s="6">
        <f t="shared" si="6"/>
        <v>8.4980209589779573E-2</v>
      </c>
      <c r="Q50">
        <v>43</v>
      </c>
    </row>
    <row r="51" spans="3:17" x14ac:dyDescent="0.25">
      <c r="C51" s="1">
        <v>42309</v>
      </c>
      <c r="D51" s="4">
        <f t="shared" si="4"/>
        <v>2601413.8634050284</v>
      </c>
      <c r="E51" s="4">
        <f t="shared" si="5"/>
        <v>1942.4625693206883</v>
      </c>
      <c r="F51" s="20">
        <v>6</v>
      </c>
      <c r="G51" s="21">
        <v>100</v>
      </c>
      <c r="H51" s="4">
        <f t="shared" si="0"/>
        <v>15802729.437362239</v>
      </c>
      <c r="I51" s="4">
        <f t="shared" si="1"/>
        <v>11852047.078021679</v>
      </c>
      <c r="J51" s="4">
        <v>1967963</v>
      </c>
      <c r="K51" s="4">
        <v>2546775</v>
      </c>
      <c r="L51" s="4">
        <f t="shared" si="2"/>
        <v>1556568.8495801806</v>
      </c>
      <c r="M51" s="3">
        <f t="shared" si="3"/>
        <v>0.12402626592378077</v>
      </c>
      <c r="N51" s="6">
        <f t="shared" si="6"/>
        <v>8.3767521310768603E-2</v>
      </c>
      <c r="Q51">
        <v>44</v>
      </c>
    </row>
    <row r="52" spans="3:17" x14ac:dyDescent="0.25">
      <c r="C52" s="1">
        <v>42339</v>
      </c>
      <c r="D52" s="4">
        <f t="shared" si="4"/>
        <v>2593609.6218148135</v>
      </c>
      <c r="E52" s="4">
        <f t="shared" si="5"/>
        <v>1936.6351816127262</v>
      </c>
      <c r="F52" s="20">
        <v>6</v>
      </c>
      <c r="G52" s="21">
        <v>100</v>
      </c>
      <c r="H52" s="4">
        <f t="shared" si="0"/>
        <v>15755321.249050153</v>
      </c>
      <c r="I52" s="4">
        <f t="shared" si="1"/>
        <v>11816490.936787615</v>
      </c>
      <c r="J52" s="4">
        <v>1967963</v>
      </c>
      <c r="K52" s="4">
        <v>2546775</v>
      </c>
      <c r="L52" s="4">
        <f t="shared" si="2"/>
        <v>1551899.1430314402</v>
      </c>
      <c r="M52" s="3">
        <f t="shared" si="3"/>
        <v>0.12336359487987672</v>
      </c>
      <c r="N52" s="6">
        <f t="shared" si="6"/>
        <v>8.2571109530588549E-2</v>
      </c>
      <c r="Q52">
        <v>45</v>
      </c>
    </row>
    <row r="53" spans="3:17" x14ac:dyDescent="0.25">
      <c r="C53" s="1">
        <v>42370</v>
      </c>
      <c r="D53" s="4">
        <f t="shared" si="4"/>
        <v>2585828.7929493692</v>
      </c>
      <c r="E53" s="4">
        <f t="shared" si="5"/>
        <v>1930.8252760678881</v>
      </c>
      <c r="F53" s="20">
        <v>6</v>
      </c>
      <c r="G53" s="21">
        <v>100</v>
      </c>
      <c r="H53" s="4">
        <f t="shared" si="0"/>
        <v>15708055.285303004</v>
      </c>
      <c r="I53" s="4">
        <f t="shared" si="1"/>
        <v>11781041.463977253</v>
      </c>
      <c r="J53" s="4">
        <f>J52*1.05</f>
        <v>2066361.1500000001</v>
      </c>
      <c r="K53" s="4">
        <f>K52*1.05</f>
        <v>2674113.75</v>
      </c>
      <c r="L53" s="4">
        <f t="shared" si="2"/>
        <v>1547243.445602346</v>
      </c>
      <c r="M53" s="3">
        <f t="shared" si="3"/>
        <v>0.11785970774689238</v>
      </c>
      <c r="N53" s="6">
        <f t="shared" si="6"/>
        <v>8.1390763557880344E-2</v>
      </c>
      <c r="Q53">
        <v>46</v>
      </c>
    </row>
    <row r="54" spans="3:17" x14ac:dyDescent="0.25">
      <c r="C54" s="1">
        <v>42401</v>
      </c>
      <c r="D54" s="4">
        <f t="shared" si="4"/>
        <v>2578071.3065705211</v>
      </c>
      <c r="E54" s="4">
        <f t="shared" si="5"/>
        <v>1925.0328002396845</v>
      </c>
      <c r="F54" s="20">
        <v>6</v>
      </c>
      <c r="G54" s="21">
        <v>100</v>
      </c>
      <c r="H54" s="4">
        <f t="shared" si="0"/>
        <v>15660931.119447095</v>
      </c>
      <c r="I54" s="4">
        <f t="shared" si="1"/>
        <v>11745698.339585321</v>
      </c>
      <c r="J54" s="4">
        <v>2066361</v>
      </c>
      <c r="K54" s="4">
        <v>2674114</v>
      </c>
      <c r="L54" s="4">
        <f t="shared" si="2"/>
        <v>1542601.715265539</v>
      </c>
      <c r="M54" s="3">
        <f t="shared" si="3"/>
        <v>0.11720100461970397</v>
      </c>
      <c r="N54" s="6">
        <f t="shared" si="6"/>
        <v>7.7059665706311509E-2</v>
      </c>
      <c r="Q54">
        <v>47</v>
      </c>
    </row>
    <row r="55" spans="3:17" x14ac:dyDescent="0.25">
      <c r="C55" s="1">
        <v>42430</v>
      </c>
      <c r="D55" s="4">
        <f t="shared" si="4"/>
        <v>2570337.0926508093</v>
      </c>
      <c r="E55" s="4">
        <f t="shared" si="5"/>
        <v>1919.2577018389654</v>
      </c>
      <c r="F55" s="20">
        <v>6</v>
      </c>
      <c r="G55" s="21">
        <v>100</v>
      </c>
      <c r="H55" s="4">
        <f t="shared" si="0"/>
        <v>15613948.326088753</v>
      </c>
      <c r="I55" s="4">
        <f t="shared" si="1"/>
        <v>11710461.244566564</v>
      </c>
      <c r="J55" s="4">
        <v>2066361</v>
      </c>
      <c r="K55" s="4">
        <v>2674114</v>
      </c>
      <c r="L55" s="4">
        <f t="shared" si="2"/>
        <v>1537973.9101197422</v>
      </c>
      <c r="M55" s="3">
        <f t="shared" si="3"/>
        <v>0.11654427974096894</v>
      </c>
      <c r="N55" s="6">
        <f t="shared" si="6"/>
        <v>7.5939327997750827E-2</v>
      </c>
      <c r="Q55">
        <v>48</v>
      </c>
    </row>
    <row r="56" spans="3:17" x14ac:dyDescent="0.25">
      <c r="C56" s="1">
        <v>42461</v>
      </c>
      <c r="D56" s="4">
        <f t="shared" si="4"/>
        <v>2562626.0813728571</v>
      </c>
      <c r="E56" s="4">
        <f t="shared" si="5"/>
        <v>1913.4999287334485</v>
      </c>
      <c r="F56" s="20">
        <v>6</v>
      </c>
      <c r="G56" s="21">
        <v>100</v>
      </c>
      <c r="H56" s="4">
        <f t="shared" si="0"/>
        <v>15567106.481110487</v>
      </c>
      <c r="I56" s="4">
        <f t="shared" si="1"/>
        <v>11675329.860832866</v>
      </c>
      <c r="J56" s="4">
        <v>2066361</v>
      </c>
      <c r="K56" s="4">
        <v>2674114</v>
      </c>
      <c r="L56" s="4">
        <f t="shared" si="2"/>
        <v>1533359.9883893831</v>
      </c>
      <c r="M56" s="3">
        <f t="shared" si="3"/>
        <v>0.11588952503687019</v>
      </c>
      <c r="N56" s="6">
        <f t="shared" si="6"/>
        <v>7.483418478707253E-2</v>
      </c>
      <c r="Q56">
        <v>49</v>
      </c>
    </row>
    <row r="57" spans="3:17" x14ac:dyDescent="0.25">
      <c r="C57" s="1">
        <v>42491</v>
      </c>
      <c r="D57" s="4">
        <f t="shared" si="4"/>
        <v>2554938.2031287383</v>
      </c>
      <c r="E57" s="4">
        <f t="shared" si="5"/>
        <v>1907.7594289472481</v>
      </c>
      <c r="F57" s="20">
        <v>6</v>
      </c>
      <c r="G57" s="21">
        <v>100</v>
      </c>
      <c r="H57" s="4">
        <f t="shared" si="0"/>
        <v>15520405.161667155</v>
      </c>
      <c r="I57" s="4">
        <f t="shared" si="1"/>
        <v>11640303.871250367</v>
      </c>
      <c r="J57" s="4">
        <v>2066361</v>
      </c>
      <c r="K57" s="4">
        <v>2674114</v>
      </c>
      <c r="L57" s="4">
        <f t="shared" si="2"/>
        <v>1528759.9084242149</v>
      </c>
      <c r="M57" s="3">
        <f t="shared" si="3"/>
        <v>0.11523673459688367</v>
      </c>
      <c r="N57" s="6">
        <f t="shared" si="6"/>
        <v>7.374403675078478E-2</v>
      </c>
      <c r="Q57">
        <v>50</v>
      </c>
    </row>
    <row r="58" spans="3:17" x14ac:dyDescent="0.25">
      <c r="C58" s="1">
        <v>42522</v>
      </c>
      <c r="D58" s="4">
        <f t="shared" si="4"/>
        <v>2547273.3885193523</v>
      </c>
      <c r="E58" s="4">
        <f t="shared" si="5"/>
        <v>1902.0361506604063</v>
      </c>
      <c r="F58" s="20">
        <v>6</v>
      </c>
      <c r="G58" s="21">
        <v>100</v>
      </c>
      <c r="H58" s="4">
        <f t="shared" si="0"/>
        <v>15473843.946182154</v>
      </c>
      <c r="I58" s="4">
        <f t="shared" si="1"/>
        <v>11605382.959636616</v>
      </c>
      <c r="J58" s="4">
        <v>2066361</v>
      </c>
      <c r="K58" s="4">
        <v>2674114</v>
      </c>
      <c r="L58" s="4">
        <f t="shared" si="2"/>
        <v>1524173.6286989423</v>
      </c>
      <c r="M58" s="3">
        <f t="shared" si="3"/>
        <v>0.11458590252821715</v>
      </c>
      <c r="N58" s="6">
        <f t="shared" si="6"/>
        <v>7.2668688482011939E-2</v>
      </c>
      <c r="Q58">
        <v>51</v>
      </c>
    </row>
    <row r="59" spans="3:17" x14ac:dyDescent="0.25">
      <c r="C59" s="1">
        <v>42552</v>
      </c>
      <c r="D59" s="4">
        <f t="shared" si="4"/>
        <v>2539631.568353794</v>
      </c>
      <c r="E59" s="4">
        <f t="shared" si="5"/>
        <v>1896.3300422084251</v>
      </c>
      <c r="F59" s="20">
        <v>6</v>
      </c>
      <c r="G59" s="21">
        <v>100</v>
      </c>
      <c r="H59" s="4">
        <f t="shared" si="0"/>
        <v>15427422.414343607</v>
      </c>
      <c r="I59" s="4">
        <f t="shared" si="1"/>
        <v>11570566.810757704</v>
      </c>
      <c r="J59" s="4">
        <v>2066361</v>
      </c>
      <c r="K59" s="4">
        <v>2674114</v>
      </c>
      <c r="L59" s="4">
        <f t="shared" si="2"/>
        <v>1519601.1078128454</v>
      </c>
      <c r="M59" s="3">
        <f t="shared" si="3"/>
        <v>0.11393702295575658</v>
      </c>
      <c r="N59" s="6">
        <f t="shared" si="6"/>
        <v>7.160794705631196E-2</v>
      </c>
      <c r="Q59">
        <v>52</v>
      </c>
    </row>
    <row r="60" spans="3:17" x14ac:dyDescent="0.25">
      <c r="C60" s="1">
        <v>42583</v>
      </c>
      <c r="D60" s="4">
        <f t="shared" si="4"/>
        <v>2532012.6736487327</v>
      </c>
      <c r="E60" s="4">
        <f t="shared" si="5"/>
        <v>1890.6410520817999</v>
      </c>
      <c r="F60" s="20">
        <v>6</v>
      </c>
      <c r="G60" s="21">
        <v>100</v>
      </c>
      <c r="H60" s="4">
        <f t="shared" si="0"/>
        <v>15381140.147100577</v>
      </c>
      <c r="I60" s="4">
        <f t="shared" si="1"/>
        <v>11535855.110325433</v>
      </c>
      <c r="J60" s="4">
        <v>2066361</v>
      </c>
      <c r="K60" s="4">
        <v>2674114</v>
      </c>
      <c r="L60" s="4">
        <f t="shared" si="2"/>
        <v>1515042.304489407</v>
      </c>
      <c r="M60" s="3">
        <f t="shared" si="3"/>
        <v>0.11329009002201348</v>
      </c>
      <c r="N60" s="6">
        <f t="shared" si="6"/>
        <v>7.0561622000668386E-2</v>
      </c>
      <c r="Q60">
        <v>53</v>
      </c>
    </row>
    <row r="61" spans="3:17" x14ac:dyDescent="0.25">
      <c r="C61" s="1">
        <v>42614</v>
      </c>
      <c r="D61" s="4">
        <f t="shared" si="4"/>
        <v>2524416.6356277866</v>
      </c>
      <c r="E61" s="4">
        <f t="shared" si="5"/>
        <v>1884.9691289255545</v>
      </c>
      <c r="F61" s="20">
        <v>6</v>
      </c>
      <c r="G61" s="21">
        <v>100</v>
      </c>
      <c r="H61" s="4">
        <f t="shared" si="0"/>
        <v>15334996.726659276</v>
      </c>
      <c r="I61" s="4">
        <f t="shared" si="1"/>
        <v>11501247.544994457</v>
      </c>
      <c r="J61" s="4">
        <v>2066361</v>
      </c>
      <c r="K61" s="4">
        <v>2674114</v>
      </c>
      <c r="L61" s="4">
        <f t="shared" si="2"/>
        <v>1510497.1775759386</v>
      </c>
      <c r="M61" s="3">
        <f t="shared" si="3"/>
        <v>0.11264509788707155</v>
      </c>
      <c r="N61" s="6">
        <f t="shared" si="6"/>
        <v>6.9529525262865932E-2</v>
      </c>
      <c r="Q61">
        <v>54</v>
      </c>
    </row>
    <row r="62" spans="3:17" x14ac:dyDescent="0.25">
      <c r="C62" s="1">
        <v>42644</v>
      </c>
      <c r="D62" s="4">
        <f t="shared" si="4"/>
        <v>2516843.3857209031</v>
      </c>
      <c r="E62" s="4">
        <f t="shared" si="5"/>
        <v>1879.3142215387779</v>
      </c>
      <c r="F62" s="20">
        <v>6</v>
      </c>
      <c r="G62" s="21">
        <v>100</v>
      </c>
      <c r="H62" s="4">
        <f t="shared" si="0"/>
        <v>15288991.736479295</v>
      </c>
      <c r="I62" s="4">
        <f t="shared" si="1"/>
        <v>11466743.802359471</v>
      </c>
      <c r="J62" s="4">
        <v>2066361</v>
      </c>
      <c r="K62" s="4">
        <v>2674114</v>
      </c>
      <c r="L62" s="4">
        <f t="shared" si="2"/>
        <v>1505965.6860432106</v>
      </c>
      <c r="M62" s="3">
        <f t="shared" si="3"/>
        <v>0.11200204072853442</v>
      </c>
      <c r="N62" s="6">
        <f t="shared" si="6"/>
        <v>6.8511471181243455E-2</v>
      </c>
      <c r="Q62">
        <v>55</v>
      </c>
    </row>
    <row r="63" spans="3:17" x14ac:dyDescent="0.25">
      <c r="C63" s="1">
        <v>42675</v>
      </c>
      <c r="D63" s="4">
        <f t="shared" si="4"/>
        <v>2509292.8555637402</v>
      </c>
      <c r="E63" s="4">
        <f t="shared" si="5"/>
        <v>1873.6762788741617</v>
      </c>
      <c r="F63" s="20">
        <v>6</v>
      </c>
      <c r="G63" s="21">
        <v>100</v>
      </c>
      <c r="H63" s="4">
        <f t="shared" si="0"/>
        <v>15243124.761269858</v>
      </c>
      <c r="I63" s="4">
        <f t="shared" si="1"/>
        <v>11432343.570952393</v>
      </c>
      <c r="J63" s="4">
        <v>2066361</v>
      </c>
      <c r="K63" s="4">
        <v>2674114</v>
      </c>
      <c r="L63" s="4">
        <f t="shared" si="2"/>
        <v>1501447.788985081</v>
      </c>
      <c r="M63" s="3">
        <f t="shared" si="3"/>
        <v>0.11136091274147293</v>
      </c>
      <c r="N63" s="6">
        <f t="shared" si="6"/>
        <v>6.7507276454821075E-2</v>
      </c>
      <c r="Q63">
        <v>56</v>
      </c>
    </row>
    <row r="64" spans="3:17" x14ac:dyDescent="0.25">
      <c r="C64" s="1">
        <v>42705</v>
      </c>
      <c r="D64" s="4">
        <f t="shared" si="4"/>
        <v>2501764.9769970491</v>
      </c>
      <c r="E64" s="4">
        <f t="shared" si="5"/>
        <v>1868.0552500375391</v>
      </c>
      <c r="F64" s="20">
        <v>6</v>
      </c>
      <c r="G64" s="21">
        <v>100</v>
      </c>
      <c r="H64" s="4">
        <f t="shared" si="0"/>
        <v>15197395.386986047</v>
      </c>
      <c r="I64" s="4">
        <f t="shared" si="1"/>
        <v>11398046.540239535</v>
      </c>
      <c r="J64" s="4">
        <v>2066361</v>
      </c>
      <c r="K64" s="4">
        <v>2674114</v>
      </c>
      <c r="L64" s="4">
        <f t="shared" si="2"/>
        <v>1496943.4456181256</v>
      </c>
      <c r="M64" s="3">
        <f t="shared" si="3"/>
        <v>0.11072170813837262</v>
      </c>
      <c r="N64" s="6">
        <f t="shared" si="6"/>
        <v>6.6516760113795897E-2</v>
      </c>
      <c r="Q64">
        <v>57</v>
      </c>
    </row>
    <row r="65" spans="3:17" x14ac:dyDescent="0.25">
      <c r="C65" s="1">
        <v>42736</v>
      </c>
      <c r="D65" s="4">
        <f t="shared" si="4"/>
        <v>2494259.6820660578</v>
      </c>
      <c r="E65" s="4">
        <f t="shared" si="5"/>
        <v>1862.4510842874265</v>
      </c>
      <c r="F65" s="20">
        <v>6</v>
      </c>
      <c r="G65" s="21">
        <v>100</v>
      </c>
      <c r="H65" s="4">
        <f t="shared" si="0"/>
        <v>15151803.20082509</v>
      </c>
      <c r="I65" s="4">
        <f t="shared" si="1"/>
        <v>11363852.400618818</v>
      </c>
      <c r="J65" s="4">
        <f>J64*1.05</f>
        <v>2169679.0500000003</v>
      </c>
      <c r="K65" s="4">
        <f>K64*1.05</f>
        <v>2807819.7</v>
      </c>
      <c r="L65" s="4">
        <f t="shared" si="2"/>
        <v>1492452.6152812713</v>
      </c>
      <c r="M65" s="3">
        <f t="shared" si="3"/>
        <v>0.10499905673448358</v>
      </c>
      <c r="N65" s="6">
        <f t="shared" si="6"/>
        <v>6.5539743490402091E-2</v>
      </c>
      <c r="Q65">
        <v>58</v>
      </c>
    </row>
    <row r="66" spans="3:17" x14ac:dyDescent="0.25">
      <c r="C66" s="1">
        <v>42767</v>
      </c>
      <c r="D66" s="4">
        <f t="shared" si="4"/>
        <v>2486776.9030198595</v>
      </c>
      <c r="E66" s="4">
        <f t="shared" si="5"/>
        <v>1856.8637310345641</v>
      </c>
      <c r="F66" s="20">
        <v>6</v>
      </c>
      <c r="G66" s="21">
        <v>100</v>
      </c>
      <c r="H66" s="4">
        <f t="shared" si="0"/>
        <v>15106347.791222613</v>
      </c>
      <c r="I66" s="4">
        <f t="shared" si="1"/>
        <v>11329760.843416959</v>
      </c>
      <c r="J66" s="4">
        <v>2169679</v>
      </c>
      <c r="K66" s="4">
        <v>2807820</v>
      </c>
      <c r="L66" s="4">
        <f t="shared" si="2"/>
        <v>1487975.2574354275</v>
      </c>
      <c r="M66" s="3">
        <f t="shared" si="3"/>
        <v>0.10436367624238947</v>
      </c>
      <c r="N66" s="6">
        <f t="shared" si="6"/>
        <v>6.159295099912513E-2</v>
      </c>
      <c r="Q66">
        <v>59</v>
      </c>
    </row>
    <row r="67" spans="3:17" x14ac:dyDescent="0.25">
      <c r="C67" s="1">
        <v>42795</v>
      </c>
      <c r="D67" s="4">
        <f t="shared" si="4"/>
        <v>2479316.5723107997</v>
      </c>
      <c r="E67" s="4">
        <f t="shared" si="5"/>
        <v>1851.2931398414605</v>
      </c>
      <c r="F67" s="20">
        <v>6</v>
      </c>
      <c r="G67" s="21">
        <v>100</v>
      </c>
      <c r="H67" s="4">
        <f t="shared" si="0"/>
        <v>15061028.747848945</v>
      </c>
      <c r="I67" s="4">
        <f t="shared" si="1"/>
        <v>11295771.560886709</v>
      </c>
      <c r="J67" s="4">
        <v>2169679</v>
      </c>
      <c r="K67" s="4">
        <v>2807820</v>
      </c>
      <c r="L67" s="4">
        <f t="shared" si="2"/>
        <v>1483511.3316631212</v>
      </c>
      <c r="M67" s="3">
        <f t="shared" si="3"/>
        <v>0.10373020723945134</v>
      </c>
      <c r="N67" s="6">
        <f t="shared" si="6"/>
        <v>6.0669251646924445E-2</v>
      </c>
      <c r="Q67">
        <v>60</v>
      </c>
    </row>
    <row r="68" spans="3:17" x14ac:dyDescent="0.25">
      <c r="C68" s="1">
        <v>42826</v>
      </c>
      <c r="D68" s="4">
        <f t="shared" si="4"/>
        <v>2471878.6225938671</v>
      </c>
      <c r="E68" s="4">
        <f t="shared" si="5"/>
        <v>1845.739260421936</v>
      </c>
      <c r="F68" s="20">
        <v>6</v>
      </c>
      <c r="G68" s="21">
        <v>100</v>
      </c>
      <c r="H68" s="4">
        <f t="shared" si="0"/>
        <v>15015845.661605397</v>
      </c>
      <c r="I68" s="4">
        <f t="shared" si="1"/>
        <v>11261884.246204048</v>
      </c>
      <c r="J68" s="4">
        <v>2169679</v>
      </c>
      <c r="K68" s="4">
        <v>2807820</v>
      </c>
      <c r="L68" s="4">
        <f t="shared" si="2"/>
        <v>1479060.7976681318</v>
      </c>
      <c r="M68" s="3">
        <f t="shared" si="3"/>
        <v>0.10309863864352199</v>
      </c>
      <c r="N68" s="6">
        <f t="shared" si="6"/>
        <v>5.9758291050379775E-2</v>
      </c>
      <c r="Q68">
        <v>61</v>
      </c>
    </row>
    <row r="69" spans="3:17" x14ac:dyDescent="0.25">
      <c r="C69" s="1">
        <v>42856</v>
      </c>
      <c r="D69" s="4">
        <f t="shared" si="4"/>
        <v>2464462.9867260857</v>
      </c>
      <c r="E69" s="4">
        <f t="shared" si="5"/>
        <v>1840.2020426406702</v>
      </c>
      <c r="F69" s="20">
        <v>6</v>
      </c>
      <c r="G69" s="21">
        <v>100</v>
      </c>
      <c r="H69" s="4">
        <f t="shared" si="0"/>
        <v>14970798.124620581</v>
      </c>
      <c r="I69" s="4">
        <f t="shared" si="1"/>
        <v>11228098.593465436</v>
      </c>
      <c r="J69" s="4">
        <v>2169679</v>
      </c>
      <c r="K69" s="4">
        <v>2807820</v>
      </c>
      <c r="L69" s="4">
        <f t="shared" si="2"/>
        <v>1474623.6152751273</v>
      </c>
      <c r="M69" s="3">
        <f t="shared" si="3"/>
        <v>0.10246896475338042</v>
      </c>
      <c r="N69" s="6">
        <f t="shared" si="6"/>
        <v>5.8859898493876711E-2</v>
      </c>
      <c r="Q69">
        <v>62</v>
      </c>
    </row>
    <row r="70" spans="3:17" x14ac:dyDescent="0.25">
      <c r="C70" s="1">
        <v>42887</v>
      </c>
      <c r="D70" s="4">
        <f t="shared" si="4"/>
        <v>2457069.5977659072</v>
      </c>
      <c r="E70" s="4">
        <f t="shared" si="5"/>
        <v>1834.6814365127482</v>
      </c>
      <c r="F70" s="20">
        <v>6</v>
      </c>
      <c r="G70" s="21">
        <v>100</v>
      </c>
      <c r="H70" s="4">
        <f t="shared" si="0"/>
        <v>14925885.730246717</v>
      </c>
      <c r="I70" s="4">
        <f t="shared" si="1"/>
        <v>11194414.297685038</v>
      </c>
      <c r="J70" s="4">
        <v>2169679</v>
      </c>
      <c r="K70" s="4">
        <v>2807820</v>
      </c>
      <c r="L70" s="4">
        <f t="shared" si="2"/>
        <v>1470199.7444293017</v>
      </c>
      <c r="M70" s="3">
        <f t="shared" si="3"/>
        <v>0.10184117988490929</v>
      </c>
      <c r="N70" s="6">
        <f t="shared" si="6"/>
        <v>5.7973908550292476E-2</v>
      </c>
      <c r="Q70">
        <v>63</v>
      </c>
    </row>
    <row r="71" spans="3:17" x14ac:dyDescent="0.25">
      <c r="C71" s="1">
        <v>42917</v>
      </c>
      <c r="D71" s="4">
        <f t="shared" si="4"/>
        <v>2449698.3889726093</v>
      </c>
      <c r="E71" s="4">
        <f t="shared" si="5"/>
        <v>1829.1773922032098</v>
      </c>
      <c r="F71" s="20">
        <v>6</v>
      </c>
      <c r="G71" s="21">
        <v>100</v>
      </c>
      <c r="H71" s="4">
        <f t="shared" si="0"/>
        <v>14881108.073055977</v>
      </c>
      <c r="I71" s="4">
        <f t="shared" si="1"/>
        <v>11160831.054791983</v>
      </c>
      <c r="J71" s="4">
        <v>2169679</v>
      </c>
      <c r="K71" s="4">
        <v>2807820</v>
      </c>
      <c r="L71" s="4">
        <f t="shared" si="2"/>
        <v>1465789.1451960139</v>
      </c>
      <c r="M71" s="3">
        <f t="shared" si="3"/>
        <v>0.10121527837104356</v>
      </c>
      <c r="N71" s="6">
        <f t="shared" si="6"/>
        <v>5.7100157907713021E-2</v>
      </c>
      <c r="Q71">
        <v>64</v>
      </c>
    </row>
    <row r="72" spans="3:17" x14ac:dyDescent="0.25">
      <c r="C72" s="1">
        <v>42948</v>
      </c>
      <c r="D72" s="4">
        <f t="shared" si="4"/>
        <v>2442349.2938056914</v>
      </c>
      <c r="E72" s="4">
        <f t="shared" si="5"/>
        <v>1823.6898600266002</v>
      </c>
      <c r="F72" s="20">
        <v>6</v>
      </c>
      <c r="G72" s="21">
        <v>100</v>
      </c>
      <c r="H72" s="4">
        <f t="shared" ref="H72:H112" si="7">D72*F72+E72*G72</f>
        <v>14836464.748836808</v>
      </c>
      <c r="I72" s="4">
        <f t="shared" ref="I72:I112" si="8">H72*0.75</f>
        <v>11127348.561627606</v>
      </c>
      <c r="J72" s="4">
        <v>2169679</v>
      </c>
      <c r="K72" s="4">
        <v>2807820</v>
      </c>
      <c r="L72" s="4">
        <f t="shared" ref="L72:L112" si="9">H72*0.0985</f>
        <v>1461391.7777604256</v>
      </c>
      <c r="M72" s="3">
        <f t="shared" ref="M72:M112" si="10">(I72-J72-K72-L72)/46609000</f>
        <v>0.10059125456171941</v>
      </c>
      <c r="N72" s="6">
        <f t="shared" si="6"/>
        <v>5.6238485342896723E-2</v>
      </c>
      <c r="Q72">
        <v>65</v>
      </c>
    </row>
    <row r="73" spans="3:17" x14ac:dyDescent="0.25">
      <c r="C73" s="1">
        <v>42979</v>
      </c>
      <c r="D73" s="4">
        <f t="shared" ref="D73:E88" si="11">D72*0.997</f>
        <v>2435022.2459242744</v>
      </c>
      <c r="E73" s="4">
        <f t="shared" si="11"/>
        <v>1818.2187904465204</v>
      </c>
      <c r="F73" s="20">
        <v>6</v>
      </c>
      <c r="G73" s="21">
        <v>100</v>
      </c>
      <c r="H73" s="4">
        <f t="shared" si="7"/>
        <v>14791955.354590299</v>
      </c>
      <c r="I73" s="4">
        <f t="shared" si="8"/>
        <v>11093966.515942724</v>
      </c>
      <c r="J73" s="4">
        <v>2169679</v>
      </c>
      <c r="K73" s="4">
        <v>2807820</v>
      </c>
      <c r="L73" s="4">
        <f t="shared" si="9"/>
        <v>1457007.6024271445</v>
      </c>
      <c r="M73" s="3">
        <f t="shared" si="10"/>
        <v>9.9969102823823291E-2</v>
      </c>
      <c r="N73" s="6">
        <f t="shared" ref="N73:N112" si="12">M72*0.991^Q73</f>
        <v>5.5388731695066654E-2</v>
      </c>
      <c r="Q73">
        <v>66</v>
      </c>
    </row>
    <row r="74" spans="3:17" x14ac:dyDescent="0.25">
      <c r="C74" s="1">
        <v>43009</v>
      </c>
      <c r="D74" s="4">
        <f t="shared" si="11"/>
        <v>2427717.1791865015</v>
      </c>
      <c r="E74" s="4">
        <f t="shared" si="11"/>
        <v>1812.7641340751809</v>
      </c>
      <c r="F74" s="20">
        <v>6</v>
      </c>
      <c r="G74" s="21">
        <v>100</v>
      </c>
      <c r="H74" s="4">
        <f t="shared" si="7"/>
        <v>14747579.488526527</v>
      </c>
      <c r="I74" s="4">
        <f t="shared" si="8"/>
        <v>11060684.616394896</v>
      </c>
      <c r="J74" s="4">
        <v>2169679</v>
      </c>
      <c r="K74" s="4">
        <v>2807820</v>
      </c>
      <c r="L74" s="4">
        <f t="shared" si="9"/>
        <v>1452636.5796198631</v>
      </c>
      <c r="M74" s="3">
        <f t="shared" si="10"/>
        <v>9.9348817541140833E-2</v>
      </c>
      <c r="N74" s="6">
        <f t="shared" si="12"/>
        <v>5.4550739840027458E-2</v>
      </c>
      <c r="Q74">
        <v>67</v>
      </c>
    </row>
    <row r="75" spans="3:17" x14ac:dyDescent="0.25">
      <c r="C75" s="1">
        <v>43040</v>
      </c>
      <c r="D75" s="4">
        <f t="shared" si="11"/>
        <v>2420434.0276489421</v>
      </c>
      <c r="E75" s="4">
        <f t="shared" si="11"/>
        <v>1807.3258416729554</v>
      </c>
      <c r="F75" s="20">
        <v>6</v>
      </c>
      <c r="G75" s="21">
        <v>100</v>
      </c>
      <c r="H75" s="4">
        <f t="shared" si="7"/>
        <v>14703336.750060948</v>
      </c>
      <c r="I75" s="4">
        <f t="shared" si="8"/>
        <v>11027502.562545711</v>
      </c>
      <c r="J75" s="4">
        <v>2169679</v>
      </c>
      <c r="K75" s="4">
        <v>2807820</v>
      </c>
      <c r="L75" s="4">
        <f t="shared" si="9"/>
        <v>1448278.6698810034</v>
      </c>
      <c r="M75" s="3">
        <f t="shared" si="10"/>
        <v>9.8730393114306425E-2</v>
      </c>
      <c r="N75" s="6">
        <f t="shared" si="12"/>
        <v>5.3724354664602729E-2</v>
      </c>
      <c r="Q75">
        <v>68</v>
      </c>
    </row>
    <row r="76" spans="3:17" x14ac:dyDescent="0.25">
      <c r="C76" s="1">
        <v>43070</v>
      </c>
      <c r="D76" s="4">
        <f t="shared" si="11"/>
        <v>2413172.7255659951</v>
      </c>
      <c r="E76" s="4">
        <f t="shared" si="11"/>
        <v>1801.9038641479365</v>
      </c>
      <c r="F76" s="20">
        <v>6</v>
      </c>
      <c r="G76" s="21">
        <v>100</v>
      </c>
      <c r="H76" s="4">
        <f t="shared" si="7"/>
        <v>14659226.739810765</v>
      </c>
      <c r="I76" s="4">
        <f t="shared" si="8"/>
        <v>10994420.054858074</v>
      </c>
      <c r="J76" s="4">
        <v>2169679</v>
      </c>
      <c r="K76" s="4">
        <v>2807820</v>
      </c>
      <c r="L76" s="4">
        <f t="shared" si="9"/>
        <v>1443933.8338713604</v>
      </c>
      <c r="M76" s="3">
        <f t="shared" si="10"/>
        <v>9.8113823960752494E-2</v>
      </c>
      <c r="N76" s="6">
        <f t="shared" si="12"/>
        <v>5.2909423041389222E-2</v>
      </c>
      <c r="Q76">
        <v>69</v>
      </c>
    </row>
    <row r="77" spans="3:17" x14ac:dyDescent="0.25">
      <c r="C77" s="1">
        <v>43101</v>
      </c>
      <c r="D77" s="4">
        <f t="shared" si="11"/>
        <v>2405933.207389297</v>
      </c>
      <c r="E77" s="4">
        <f t="shared" si="11"/>
        <v>1796.4981525554927</v>
      </c>
      <c r="F77" s="20">
        <v>6</v>
      </c>
      <c r="G77" s="21">
        <v>100</v>
      </c>
      <c r="H77" s="4">
        <f t="shared" si="7"/>
        <v>14615249.059591331</v>
      </c>
      <c r="I77" s="4">
        <f t="shared" si="8"/>
        <v>10961436.794693498</v>
      </c>
      <c r="J77" s="4">
        <f>J76*1.05</f>
        <v>2278162.9500000002</v>
      </c>
      <c r="K77" s="4">
        <f>K76*1.05</f>
        <v>2948211</v>
      </c>
      <c r="L77" s="4">
        <f t="shared" si="9"/>
        <v>1439602.0323697461</v>
      </c>
      <c r="M77" s="3">
        <f t="shared" si="10"/>
        <v>9.2159471611142713E-2</v>
      </c>
      <c r="N77" s="6">
        <f t="shared" si="12"/>
        <v>5.2105793803823783E-2</v>
      </c>
      <c r="Q77">
        <v>70</v>
      </c>
    </row>
    <row r="78" spans="3:17" x14ac:dyDescent="0.25">
      <c r="C78" s="1">
        <v>43132</v>
      </c>
      <c r="D78" s="4">
        <f t="shared" si="11"/>
        <v>2398715.4077671291</v>
      </c>
      <c r="E78" s="4">
        <f t="shared" si="11"/>
        <v>1791.1086580978263</v>
      </c>
      <c r="F78" s="20">
        <v>6</v>
      </c>
      <c r="G78" s="21">
        <v>100</v>
      </c>
      <c r="H78" s="4">
        <f t="shared" si="7"/>
        <v>14571403.312412558</v>
      </c>
      <c r="I78" s="4">
        <f t="shared" si="8"/>
        <v>10928552.484309418</v>
      </c>
      <c r="J78" s="4">
        <v>2278163</v>
      </c>
      <c r="K78" s="4">
        <v>2948211</v>
      </c>
      <c r="L78" s="4">
        <f t="shared" si="9"/>
        <v>1435283.226272637</v>
      </c>
      <c r="M78" s="3">
        <f t="shared" si="10"/>
        <v>9.1546595250633592E-2</v>
      </c>
      <c r="N78" s="6">
        <f t="shared" si="12"/>
        <v>4.8503094170701401E-2</v>
      </c>
      <c r="Q78">
        <v>71</v>
      </c>
    </row>
    <row r="79" spans="3:17" x14ac:dyDescent="0.25">
      <c r="C79" s="1">
        <v>43160</v>
      </c>
      <c r="D79" s="4">
        <f t="shared" si="11"/>
        <v>2391519.2615438276</v>
      </c>
      <c r="E79" s="4">
        <f t="shared" si="11"/>
        <v>1785.7353321235328</v>
      </c>
      <c r="F79" s="20">
        <v>6</v>
      </c>
      <c r="G79" s="21">
        <v>100</v>
      </c>
      <c r="H79" s="4">
        <f t="shared" si="7"/>
        <v>14527689.102475319</v>
      </c>
      <c r="I79" s="4">
        <f t="shared" si="8"/>
        <v>10895766.82685649</v>
      </c>
      <c r="J79" s="4">
        <v>2278163</v>
      </c>
      <c r="K79" s="4">
        <v>2948211</v>
      </c>
      <c r="L79" s="4">
        <f t="shared" si="9"/>
        <v>1430977.3765938189</v>
      </c>
      <c r="M79" s="3">
        <f t="shared" si="10"/>
        <v>9.0935558588741902E-2</v>
      </c>
      <c r="N79" s="6">
        <f t="shared" si="12"/>
        <v>4.7746915377740715E-2</v>
      </c>
      <c r="Q79">
        <v>72</v>
      </c>
    </row>
    <row r="80" spans="3:17" x14ac:dyDescent="0.25">
      <c r="C80" s="1">
        <v>43191</v>
      </c>
      <c r="D80" s="4">
        <f t="shared" si="11"/>
        <v>2384344.7037591962</v>
      </c>
      <c r="E80" s="4">
        <f t="shared" si="11"/>
        <v>1780.3781261271622</v>
      </c>
      <c r="F80" s="20">
        <v>6</v>
      </c>
      <c r="G80" s="21">
        <v>100</v>
      </c>
      <c r="H80" s="4">
        <f t="shared" si="7"/>
        <v>14484106.035167893</v>
      </c>
      <c r="I80" s="4">
        <f t="shared" si="8"/>
        <v>10863079.52637592</v>
      </c>
      <c r="J80" s="4">
        <v>2278163</v>
      </c>
      <c r="K80" s="4">
        <v>2948211</v>
      </c>
      <c r="L80" s="4">
        <f t="shared" si="9"/>
        <v>1426684.4444640377</v>
      </c>
      <c r="M80" s="3">
        <f t="shared" si="10"/>
        <v>9.0326355036835851E-2</v>
      </c>
      <c r="N80" s="6">
        <f t="shared" si="12"/>
        <v>4.7001369927491488E-2</v>
      </c>
      <c r="Q80">
        <v>73</v>
      </c>
    </row>
    <row r="81" spans="3:17" x14ac:dyDescent="0.25">
      <c r="C81" s="1">
        <v>43221</v>
      </c>
      <c r="D81" s="4">
        <f t="shared" si="11"/>
        <v>2377191.6696479185</v>
      </c>
      <c r="E81" s="4">
        <f t="shared" si="11"/>
        <v>1775.0369917487808</v>
      </c>
      <c r="F81" s="20">
        <v>6</v>
      </c>
      <c r="G81" s="21">
        <v>100</v>
      </c>
      <c r="H81" s="4">
        <f t="shared" si="7"/>
        <v>14440653.717062388</v>
      </c>
      <c r="I81" s="4">
        <f t="shared" si="8"/>
        <v>10830490.287796792</v>
      </c>
      <c r="J81" s="4">
        <v>2278163</v>
      </c>
      <c r="K81" s="4">
        <v>2948211</v>
      </c>
      <c r="L81" s="4">
        <f t="shared" si="9"/>
        <v>1422404.3911306453</v>
      </c>
      <c r="M81" s="3">
        <f t="shared" si="10"/>
        <v>8.9718979095585544E-2</v>
      </c>
      <c r="N81" s="6">
        <f t="shared" si="12"/>
        <v>4.6266315737609955E-2</v>
      </c>
      <c r="Q81">
        <v>74</v>
      </c>
    </row>
    <row r="82" spans="3:17" x14ac:dyDescent="0.25">
      <c r="C82" s="1">
        <v>43252</v>
      </c>
      <c r="D82" s="4">
        <f t="shared" si="11"/>
        <v>2370060.0946389749</v>
      </c>
      <c r="E82" s="4">
        <f t="shared" si="11"/>
        <v>1769.7118807735344</v>
      </c>
      <c r="F82" s="20">
        <v>6</v>
      </c>
      <c r="G82" s="21">
        <v>100</v>
      </c>
      <c r="H82" s="4">
        <f t="shared" si="7"/>
        <v>14397331.755911201</v>
      </c>
      <c r="I82" s="4">
        <f t="shared" si="8"/>
        <v>10797998.816933401</v>
      </c>
      <c r="J82" s="4">
        <v>2278163</v>
      </c>
      <c r="K82" s="4">
        <v>2948211</v>
      </c>
      <c r="L82" s="4">
        <f t="shared" si="9"/>
        <v>1418137.1779572533</v>
      </c>
      <c r="M82" s="3">
        <f t="shared" si="10"/>
        <v>8.9113425282158973E-2</v>
      </c>
      <c r="N82" s="6">
        <f t="shared" si="12"/>
        <v>4.5541613112633543E-2</v>
      </c>
      <c r="Q82">
        <v>75</v>
      </c>
    </row>
    <row r="83" spans="3:17" x14ac:dyDescent="0.25">
      <c r="C83" s="1">
        <v>43282</v>
      </c>
      <c r="D83" s="4">
        <f t="shared" si="11"/>
        <v>2362949.9143550578</v>
      </c>
      <c r="E83" s="4">
        <f t="shared" si="11"/>
        <v>1764.4027451312138</v>
      </c>
      <c r="F83" s="20">
        <v>6</v>
      </c>
      <c r="G83" s="21">
        <v>100</v>
      </c>
      <c r="H83" s="4">
        <f t="shared" si="7"/>
        <v>14354139.760643467</v>
      </c>
      <c r="I83" s="4">
        <f t="shared" si="8"/>
        <v>10765604.8204826</v>
      </c>
      <c r="J83" s="4">
        <v>2278163</v>
      </c>
      <c r="K83" s="4">
        <v>2948211</v>
      </c>
      <c r="L83" s="4">
        <f t="shared" si="9"/>
        <v>1413882.7664233816</v>
      </c>
      <c r="M83" s="3">
        <f t="shared" si="10"/>
        <v>8.8509688130172681E-2</v>
      </c>
      <c r="N83" s="6">
        <f t="shared" si="12"/>
        <v>4.4827124156425827E-2</v>
      </c>
      <c r="Q83">
        <v>76</v>
      </c>
    </row>
    <row r="84" spans="3:17" x14ac:dyDescent="0.25">
      <c r="C84" s="1">
        <v>43313</v>
      </c>
      <c r="D84" s="4">
        <f t="shared" si="11"/>
        <v>2355861.0646119928</v>
      </c>
      <c r="E84" s="4">
        <f t="shared" si="11"/>
        <v>1759.1095368958202</v>
      </c>
      <c r="F84" s="20">
        <v>6</v>
      </c>
      <c r="G84" s="21">
        <v>100</v>
      </c>
      <c r="H84" s="4">
        <f t="shared" si="7"/>
        <v>14311077.341361539</v>
      </c>
      <c r="I84" s="4">
        <f t="shared" si="8"/>
        <v>10733308.006021155</v>
      </c>
      <c r="J84" s="4">
        <v>2278163</v>
      </c>
      <c r="K84" s="4">
        <v>2948211</v>
      </c>
      <c r="L84" s="4">
        <f t="shared" si="9"/>
        <v>1409641.1181241118</v>
      </c>
      <c r="M84" s="3">
        <f t="shared" si="10"/>
        <v>8.7907762189642413E-2</v>
      </c>
      <c r="N84" s="6">
        <f t="shared" si="12"/>
        <v>4.4122712749492463E-2</v>
      </c>
      <c r="Q84">
        <v>77</v>
      </c>
    </row>
    <row r="85" spans="3:17" x14ac:dyDescent="0.25">
      <c r="C85" s="1">
        <v>43344</v>
      </c>
      <c r="D85" s="4">
        <f t="shared" si="11"/>
        <v>2348793.481418157</v>
      </c>
      <c r="E85" s="4">
        <f t="shared" si="11"/>
        <v>1753.8322082851328</v>
      </c>
      <c r="F85" s="20">
        <v>6</v>
      </c>
      <c r="G85" s="21">
        <v>100</v>
      </c>
      <c r="H85" s="4">
        <f t="shared" si="7"/>
        <v>14268144.109337455</v>
      </c>
      <c r="I85" s="4">
        <f t="shared" si="8"/>
        <v>10701108.082003091</v>
      </c>
      <c r="J85" s="4">
        <v>2278163</v>
      </c>
      <c r="K85" s="4">
        <v>2948211</v>
      </c>
      <c r="L85" s="4">
        <f t="shared" si="9"/>
        <v>1405412.1947697394</v>
      </c>
      <c r="M85" s="3">
        <f t="shared" si="10"/>
        <v>8.7307642026933668E-2</v>
      </c>
      <c r="N85" s="6">
        <f t="shared" si="12"/>
        <v>4.3428244526579014E-2</v>
      </c>
      <c r="Q85">
        <v>78</v>
      </c>
    </row>
    <row r="86" spans="3:17" x14ac:dyDescent="0.25">
      <c r="C86" s="1">
        <v>43374</v>
      </c>
      <c r="D86" s="4">
        <f t="shared" si="11"/>
        <v>2341747.1009739027</v>
      </c>
      <c r="E86" s="4">
        <f t="shared" si="11"/>
        <v>1748.5707116602773</v>
      </c>
      <c r="F86" s="20">
        <v>6</v>
      </c>
      <c r="G86" s="21">
        <v>100</v>
      </c>
      <c r="H86" s="4">
        <f t="shared" si="7"/>
        <v>14225339.677009445</v>
      </c>
      <c r="I86" s="4">
        <f t="shared" si="8"/>
        <v>10669004.757757083</v>
      </c>
      <c r="J86" s="4">
        <v>2278163</v>
      </c>
      <c r="K86" s="4">
        <v>2948211</v>
      </c>
      <c r="L86" s="4">
        <f t="shared" si="9"/>
        <v>1401195.9581854304</v>
      </c>
      <c r="M86" s="3">
        <f t="shared" si="10"/>
        <v>8.6709322224713087E-2</v>
      </c>
      <c r="N86" s="6">
        <f t="shared" si="12"/>
        <v>4.2743586854546968E-2</v>
      </c>
      <c r="Q86">
        <v>79</v>
      </c>
    </row>
    <row r="87" spans="3:17" x14ac:dyDescent="0.25">
      <c r="C87" s="1">
        <v>43405</v>
      </c>
      <c r="D87" s="4">
        <f t="shared" si="11"/>
        <v>2334721.8596709808</v>
      </c>
      <c r="E87" s="4">
        <f t="shared" si="11"/>
        <v>1743.3249995252966</v>
      </c>
      <c r="F87" s="20">
        <v>6</v>
      </c>
      <c r="G87" s="21">
        <v>100</v>
      </c>
      <c r="H87" s="4">
        <f t="shared" si="7"/>
        <v>14182663.657978415</v>
      </c>
      <c r="I87" s="4">
        <f t="shared" si="8"/>
        <v>10636997.743483812</v>
      </c>
      <c r="J87" s="4">
        <v>2278163</v>
      </c>
      <c r="K87" s="4">
        <v>2948211</v>
      </c>
      <c r="L87" s="4">
        <f t="shared" si="9"/>
        <v>1396992.370310874</v>
      </c>
      <c r="M87" s="3">
        <f t="shared" si="10"/>
        <v>8.6112797381899156E-2</v>
      </c>
      <c r="N87" s="6">
        <f t="shared" si="12"/>
        <v>4.2068608810525009E-2</v>
      </c>
      <c r="Q87">
        <v>80</v>
      </c>
    </row>
    <row r="88" spans="3:17" x14ac:dyDescent="0.25">
      <c r="C88" s="1">
        <v>43435</v>
      </c>
      <c r="D88" s="4">
        <f t="shared" si="11"/>
        <v>2327717.6940919678</v>
      </c>
      <c r="E88" s="4">
        <f t="shared" si="11"/>
        <v>1738.0950245267206</v>
      </c>
      <c r="F88" s="20">
        <v>6</v>
      </c>
      <c r="G88" s="21">
        <v>100</v>
      </c>
      <c r="H88" s="4">
        <f t="shared" si="7"/>
        <v>14140115.667004477</v>
      </c>
      <c r="I88" s="4">
        <f t="shared" si="8"/>
        <v>10605086.750253357</v>
      </c>
      <c r="J88" s="4">
        <v>2278163</v>
      </c>
      <c r="K88" s="4">
        <v>2948211</v>
      </c>
      <c r="L88" s="4">
        <f t="shared" si="9"/>
        <v>1392801.3931999411</v>
      </c>
      <c r="M88" s="3">
        <f t="shared" si="10"/>
        <v>8.5518062113613597E-2</v>
      </c>
      <c r="N88" s="6">
        <f t="shared" si="12"/>
        <v>4.1403181160331627E-2</v>
      </c>
      <c r="Q88">
        <v>81</v>
      </c>
    </row>
    <row r="89" spans="3:17" x14ac:dyDescent="0.25">
      <c r="C89" s="1">
        <v>43466</v>
      </c>
      <c r="D89" s="4">
        <f t="shared" ref="D89:E112" si="13">D88*0.997</f>
        <v>2320734.541009692</v>
      </c>
      <c r="E89" s="4">
        <f t="shared" si="13"/>
        <v>1732.8807394531404</v>
      </c>
      <c r="F89" s="20">
        <v>6</v>
      </c>
      <c r="G89" s="21">
        <v>100</v>
      </c>
      <c r="H89" s="4">
        <f t="shared" si="7"/>
        <v>14097695.320003465</v>
      </c>
      <c r="I89" s="4">
        <f t="shared" si="8"/>
        <v>10573271.490002599</v>
      </c>
      <c r="J89" s="4">
        <f>J88*1.05</f>
        <v>2392071.15</v>
      </c>
      <c r="K89" s="4">
        <f>K88*1.05</f>
        <v>3095621.5500000003</v>
      </c>
      <c r="L89" s="4">
        <f t="shared" si="9"/>
        <v>1388622.9890203413</v>
      </c>
      <c r="M89" s="3">
        <f t="shared" si="10"/>
        <v>7.9318496448802941E-2</v>
      </c>
      <c r="N89" s="6">
        <f t="shared" si="12"/>
        <v>4.0747176337166131E-2</v>
      </c>
      <c r="Q89">
        <v>82</v>
      </c>
    </row>
    <row r="90" spans="3:17" x14ac:dyDescent="0.25">
      <c r="C90" s="1">
        <v>43497</v>
      </c>
      <c r="D90" s="4">
        <f t="shared" si="13"/>
        <v>2313772.3373866631</v>
      </c>
      <c r="E90" s="4">
        <f t="shared" si="13"/>
        <v>1727.6820972347809</v>
      </c>
      <c r="F90" s="20">
        <v>6</v>
      </c>
      <c r="G90" s="21">
        <v>100</v>
      </c>
      <c r="H90" s="4">
        <f t="shared" si="7"/>
        <v>14055402.234043457</v>
      </c>
      <c r="I90" s="4">
        <f t="shared" si="8"/>
        <v>10541551.675532592</v>
      </c>
      <c r="J90" s="4">
        <v>2392071</v>
      </c>
      <c r="K90" s="4">
        <v>3095622</v>
      </c>
      <c r="L90" s="4">
        <f t="shared" si="9"/>
        <v>1384457.1200532806</v>
      </c>
      <c r="M90" s="3">
        <f t="shared" si="10"/>
        <v>7.8727317802984656E-2</v>
      </c>
      <c r="N90" s="6">
        <f t="shared" si="12"/>
        <v>3.7453102181954176E-2</v>
      </c>
      <c r="Q90">
        <v>83</v>
      </c>
    </row>
    <row r="91" spans="3:17" x14ac:dyDescent="0.25">
      <c r="C91" s="1">
        <v>43525</v>
      </c>
      <c r="D91" s="4">
        <f t="shared" si="13"/>
        <v>2306831.020374503</v>
      </c>
      <c r="E91" s="4">
        <f t="shared" si="13"/>
        <v>1722.4990509430766</v>
      </c>
      <c r="F91" s="20">
        <v>6</v>
      </c>
      <c r="G91" s="21">
        <v>100</v>
      </c>
      <c r="H91" s="4">
        <f t="shared" si="7"/>
        <v>14013236.027341325</v>
      </c>
      <c r="I91" s="4">
        <f t="shared" si="8"/>
        <v>10509927.020505995</v>
      </c>
      <c r="J91" s="4">
        <v>2392071</v>
      </c>
      <c r="K91" s="4">
        <v>3095622</v>
      </c>
      <c r="L91" s="4">
        <f t="shared" si="9"/>
        <v>1380303.7486931207</v>
      </c>
      <c r="M91" s="3">
        <f t="shared" si="10"/>
        <v>7.8137919110319337E-2</v>
      </c>
      <c r="N91" s="6">
        <f t="shared" si="12"/>
        <v>3.6839390161269081E-2</v>
      </c>
      <c r="Q91">
        <v>84</v>
      </c>
    </row>
    <row r="92" spans="3:17" x14ac:dyDescent="0.25">
      <c r="C92" s="1">
        <v>43556</v>
      </c>
      <c r="D92" s="4">
        <f t="shared" si="13"/>
        <v>2299910.5273133796</v>
      </c>
      <c r="E92" s="4">
        <f t="shared" si="13"/>
        <v>1717.3315537902474</v>
      </c>
      <c r="F92" s="20">
        <v>6</v>
      </c>
      <c r="G92" s="21">
        <v>100</v>
      </c>
      <c r="H92" s="4">
        <f t="shared" si="7"/>
        <v>13971196.319259303</v>
      </c>
      <c r="I92" s="4">
        <f t="shared" si="8"/>
        <v>10478397.239444477</v>
      </c>
      <c r="J92" s="4">
        <v>2392071</v>
      </c>
      <c r="K92" s="4">
        <v>3095622</v>
      </c>
      <c r="L92" s="4">
        <f t="shared" si="9"/>
        <v>1376162.8374470414</v>
      </c>
      <c r="M92" s="3">
        <f t="shared" si="10"/>
        <v>7.7550288613732019E-2</v>
      </c>
      <c r="N92" s="6">
        <f t="shared" si="12"/>
        <v>3.6234516664686085E-2</v>
      </c>
      <c r="Q92">
        <v>85</v>
      </c>
    </row>
    <row r="93" spans="3:17" x14ac:dyDescent="0.25">
      <c r="C93" s="1">
        <v>43586</v>
      </c>
      <c r="D93" s="4">
        <f t="shared" si="13"/>
        <v>2293010.7957314393</v>
      </c>
      <c r="E93" s="4">
        <f t="shared" si="13"/>
        <v>1712.1795591288767</v>
      </c>
      <c r="F93" s="20">
        <v>6</v>
      </c>
      <c r="G93" s="21">
        <v>100</v>
      </c>
      <c r="H93" s="4">
        <f t="shared" si="7"/>
        <v>13929282.730301524</v>
      </c>
      <c r="I93" s="4">
        <f t="shared" si="8"/>
        <v>10446962.047726143</v>
      </c>
      <c r="J93" s="4">
        <v>2392071</v>
      </c>
      <c r="K93" s="4">
        <v>3095622</v>
      </c>
      <c r="L93" s="4">
        <f t="shared" si="9"/>
        <v>1372034.3489347002</v>
      </c>
      <c r="M93" s="3">
        <f t="shared" si="10"/>
        <v>7.6964421008634445E-2</v>
      </c>
      <c r="N93" s="6">
        <f t="shared" si="12"/>
        <v>3.5638359477781316E-2</v>
      </c>
      <c r="Q93">
        <v>86</v>
      </c>
    </row>
    <row r="94" spans="3:17" x14ac:dyDescent="0.25">
      <c r="C94" s="1">
        <v>43617</v>
      </c>
      <c r="D94" s="4">
        <f t="shared" si="13"/>
        <v>2286131.763344245</v>
      </c>
      <c r="E94" s="4">
        <f t="shared" si="13"/>
        <v>1707.0430204514901</v>
      </c>
      <c r="F94" s="20">
        <v>6</v>
      </c>
      <c r="G94" s="21">
        <v>100</v>
      </c>
      <c r="H94" s="4">
        <f t="shared" si="7"/>
        <v>13887494.88211062</v>
      </c>
      <c r="I94" s="4">
        <f t="shared" si="8"/>
        <v>10415621.161582965</v>
      </c>
      <c r="J94" s="4">
        <v>2392071</v>
      </c>
      <c r="K94" s="4">
        <v>3095622</v>
      </c>
      <c r="L94" s="4">
        <f t="shared" si="9"/>
        <v>1367918.245887896</v>
      </c>
      <c r="M94" s="3">
        <f t="shared" si="10"/>
        <v>7.6380311006352189E-2</v>
      </c>
      <c r="N94" s="6">
        <f t="shared" si="12"/>
        <v>3.5050800972745252E-2</v>
      </c>
      <c r="Q94">
        <v>87</v>
      </c>
    </row>
    <row r="95" spans="3:17" x14ac:dyDescent="0.25">
      <c r="C95" s="1">
        <v>43647</v>
      </c>
      <c r="D95" s="4">
        <f t="shared" si="13"/>
        <v>2279273.3680542121</v>
      </c>
      <c r="E95" s="4">
        <f t="shared" si="13"/>
        <v>1701.9218913901357</v>
      </c>
      <c r="F95" s="20">
        <v>6</v>
      </c>
      <c r="G95" s="21">
        <v>100</v>
      </c>
      <c r="H95" s="4">
        <f t="shared" si="7"/>
        <v>13845832.397464287</v>
      </c>
      <c r="I95" s="4">
        <f t="shared" si="8"/>
        <v>10384374.298098214</v>
      </c>
      <c r="J95" s="4">
        <v>2392071</v>
      </c>
      <c r="K95" s="4">
        <v>3095622</v>
      </c>
      <c r="L95" s="4">
        <f t="shared" si="9"/>
        <v>1363814.4911502323</v>
      </c>
      <c r="M95" s="3">
        <f t="shared" si="10"/>
        <v>7.5797953334076726E-2</v>
      </c>
      <c r="N95" s="6">
        <f t="shared" si="12"/>
        <v>3.4471725049533081E-2</v>
      </c>
      <c r="Q95">
        <v>88</v>
      </c>
    </row>
    <row r="96" spans="3:17" x14ac:dyDescent="0.25">
      <c r="C96" s="1">
        <v>43678</v>
      </c>
      <c r="D96" s="4">
        <f t="shared" si="13"/>
        <v>2272435.5479500494</v>
      </c>
      <c r="E96" s="4">
        <f t="shared" si="13"/>
        <v>1696.8161257159652</v>
      </c>
      <c r="F96" s="20">
        <v>6</v>
      </c>
      <c r="G96" s="21">
        <v>100</v>
      </c>
      <c r="H96" s="4">
        <f t="shared" si="7"/>
        <v>13804294.900271893</v>
      </c>
      <c r="I96" s="4">
        <f t="shared" si="8"/>
        <v>10353221.175203919</v>
      </c>
      <c r="J96" s="4">
        <v>2392071</v>
      </c>
      <c r="K96" s="4">
        <v>3095622</v>
      </c>
      <c r="L96" s="4">
        <f t="shared" si="9"/>
        <v>1359723.0476767814</v>
      </c>
      <c r="M96" s="3">
        <f t="shared" si="10"/>
        <v>7.5217342734818129E-2</v>
      </c>
      <c r="N96" s="6">
        <f t="shared" si="12"/>
        <v>3.390101711649799E-2</v>
      </c>
      <c r="Q96">
        <v>89</v>
      </c>
    </row>
    <row r="97" spans="3:17" x14ac:dyDescent="0.25">
      <c r="C97" s="1">
        <v>43709</v>
      </c>
      <c r="D97" s="4">
        <f t="shared" si="13"/>
        <v>2265618.2413061992</v>
      </c>
      <c r="E97" s="4">
        <f t="shared" si="13"/>
        <v>1691.7256773388174</v>
      </c>
      <c r="F97" s="20">
        <v>6</v>
      </c>
      <c r="G97" s="21">
        <v>100</v>
      </c>
      <c r="H97" s="4">
        <f t="shared" si="7"/>
        <v>13762882.015571078</v>
      </c>
      <c r="I97" s="4">
        <f t="shared" si="8"/>
        <v>10322161.511678308</v>
      </c>
      <c r="J97" s="4">
        <v>2392071</v>
      </c>
      <c r="K97" s="4">
        <v>3095622</v>
      </c>
      <c r="L97" s="4">
        <f t="shared" si="9"/>
        <v>1355643.8785337512</v>
      </c>
      <c r="M97" s="3">
        <f t="shared" si="10"/>
        <v>7.4638473967357316E-2</v>
      </c>
      <c r="N97" s="6">
        <f t="shared" si="12"/>
        <v>3.33385640712663E-2</v>
      </c>
      <c r="Q97">
        <v>90</v>
      </c>
    </row>
    <row r="98" spans="3:17" x14ac:dyDescent="0.25">
      <c r="C98" s="1">
        <v>43739</v>
      </c>
      <c r="D98" s="4">
        <f t="shared" si="13"/>
        <v>2258821.3865822805</v>
      </c>
      <c r="E98" s="4">
        <f t="shared" si="13"/>
        <v>1686.650500306801</v>
      </c>
      <c r="F98" s="20">
        <v>6</v>
      </c>
      <c r="G98" s="21">
        <v>100</v>
      </c>
      <c r="H98" s="4">
        <f t="shared" si="7"/>
        <v>13721593.369524363</v>
      </c>
      <c r="I98" s="4">
        <f t="shared" si="8"/>
        <v>10291195.027143274</v>
      </c>
      <c r="J98" s="4">
        <v>2392071</v>
      </c>
      <c r="K98" s="4">
        <v>3095622</v>
      </c>
      <c r="L98" s="4">
        <f t="shared" si="9"/>
        <v>1351576.9468981498</v>
      </c>
      <c r="M98" s="3">
        <f t="shared" si="10"/>
        <v>7.4061341806198888E-2</v>
      </c>
      <c r="N98" s="6">
        <f t="shared" si="12"/>
        <v>3.2784254281850833E-2</v>
      </c>
      <c r="Q98">
        <v>91</v>
      </c>
    </row>
    <row r="99" spans="3:17" x14ac:dyDescent="0.25">
      <c r="C99" s="1">
        <v>43770</v>
      </c>
      <c r="D99" s="4">
        <f t="shared" si="13"/>
        <v>2252044.9224225339</v>
      </c>
      <c r="E99" s="4">
        <f t="shared" si="13"/>
        <v>1681.5905488058806</v>
      </c>
      <c r="F99" s="20">
        <v>6</v>
      </c>
      <c r="G99" s="21">
        <v>100</v>
      </c>
      <c r="H99" s="4">
        <f t="shared" si="7"/>
        <v>13680428.589415791</v>
      </c>
      <c r="I99" s="4">
        <f t="shared" si="8"/>
        <v>10260321.442061843</v>
      </c>
      <c r="J99" s="4">
        <v>2392071</v>
      </c>
      <c r="K99" s="4">
        <v>3095622</v>
      </c>
      <c r="L99" s="4">
        <f t="shared" si="9"/>
        <v>1347522.2160574554</v>
      </c>
      <c r="M99" s="3">
        <f t="shared" si="10"/>
        <v>7.3485941041523922E-2</v>
      </c>
      <c r="N99" s="6">
        <f t="shared" si="12"/>
        <v>3.2237977568000162E-2</v>
      </c>
      <c r="Q99">
        <v>92</v>
      </c>
    </row>
    <row r="100" spans="3:17" x14ac:dyDescent="0.25">
      <c r="C100" s="1">
        <v>43800</v>
      </c>
      <c r="D100" s="4">
        <f t="shared" si="13"/>
        <v>2245288.7876552665</v>
      </c>
      <c r="E100" s="4">
        <f t="shared" si="13"/>
        <v>1676.5457771594629</v>
      </c>
      <c r="F100" s="20">
        <v>6</v>
      </c>
      <c r="G100" s="21">
        <v>100</v>
      </c>
      <c r="H100" s="4">
        <f t="shared" si="7"/>
        <v>13639387.303647546</v>
      </c>
      <c r="I100" s="4">
        <f t="shared" si="8"/>
        <v>10229540.477735659</v>
      </c>
      <c r="J100" s="4">
        <v>2392071</v>
      </c>
      <c r="K100" s="4">
        <v>3095622</v>
      </c>
      <c r="L100" s="4">
        <f t="shared" si="9"/>
        <v>1343479.6494092834</v>
      </c>
      <c r="M100" s="3">
        <f t="shared" si="10"/>
        <v>7.2912266479142993E-2</v>
      </c>
      <c r="N100" s="6">
        <f t="shared" si="12"/>
        <v>3.1699625182780411E-2</v>
      </c>
      <c r="Q100">
        <v>93</v>
      </c>
    </row>
    <row r="101" spans="3:17" x14ac:dyDescent="0.25">
      <c r="C101" s="1">
        <v>43831</v>
      </c>
      <c r="D101" s="4">
        <f t="shared" si="13"/>
        <v>2238552.9212923008</v>
      </c>
      <c r="E101" s="4">
        <f t="shared" si="13"/>
        <v>1671.5161398279845</v>
      </c>
      <c r="F101" s="20">
        <v>6</v>
      </c>
      <c r="G101" s="21">
        <v>100</v>
      </c>
      <c r="H101" s="4">
        <f t="shared" si="7"/>
        <v>13598469.141736602</v>
      </c>
      <c r="I101" s="4">
        <f t="shared" si="8"/>
        <v>10198851.856302451</v>
      </c>
      <c r="J101" s="4">
        <f>J100*1.05</f>
        <v>2511674.5500000003</v>
      </c>
      <c r="K101" s="4">
        <f>K100*1.05</f>
        <v>3250403.1</v>
      </c>
      <c r="L101" s="4">
        <f t="shared" si="9"/>
        <v>1339449.2104610554</v>
      </c>
      <c r="M101" s="3">
        <f t="shared" si="10"/>
        <v>6.6453367286176401E-2</v>
      </c>
      <c r="N101" s="6">
        <f t="shared" si="12"/>
        <v>3.1169089794387088E-2</v>
      </c>
      <c r="Q101">
        <v>94</v>
      </c>
    </row>
    <row r="102" spans="3:17" x14ac:dyDescent="0.25">
      <c r="C102" s="1">
        <v>43862</v>
      </c>
      <c r="D102" s="4">
        <f t="shared" si="13"/>
        <v>2231837.2625284237</v>
      </c>
      <c r="E102" s="4">
        <f t="shared" si="13"/>
        <v>1666.5015914085006</v>
      </c>
      <c r="F102" s="20">
        <v>6</v>
      </c>
      <c r="G102" s="21">
        <v>100</v>
      </c>
      <c r="H102" s="4">
        <f t="shared" si="7"/>
        <v>13557673.734311393</v>
      </c>
      <c r="I102" s="4">
        <f t="shared" si="8"/>
        <v>10168255.300733544</v>
      </c>
      <c r="J102" s="4">
        <v>2511675</v>
      </c>
      <c r="K102" s="4">
        <v>3250403</v>
      </c>
      <c r="L102" s="4">
        <f t="shared" si="9"/>
        <v>1335430.8628296722</v>
      </c>
      <c r="M102" s="3">
        <f t="shared" si="10"/>
        <v>6.5883122098819358E-2</v>
      </c>
      <c r="N102" s="6">
        <f t="shared" si="12"/>
        <v>2.8152318566597449E-2</v>
      </c>
      <c r="Q102">
        <v>95</v>
      </c>
    </row>
    <row r="103" spans="3:17" x14ac:dyDescent="0.25">
      <c r="C103" s="1">
        <v>43891</v>
      </c>
      <c r="D103" s="4">
        <f t="shared" si="13"/>
        <v>2225141.7507408382</v>
      </c>
      <c r="E103" s="4">
        <f t="shared" si="13"/>
        <v>1661.5020866342752</v>
      </c>
      <c r="F103" s="20">
        <v>6</v>
      </c>
      <c r="G103" s="21">
        <v>100</v>
      </c>
      <c r="H103" s="4">
        <f t="shared" si="7"/>
        <v>13517000.713108458</v>
      </c>
      <c r="I103" s="4">
        <f t="shared" si="8"/>
        <v>10137750.534831343</v>
      </c>
      <c r="J103" s="4">
        <v>2511675</v>
      </c>
      <c r="K103" s="4">
        <v>3250403</v>
      </c>
      <c r="L103" s="4">
        <f t="shared" si="9"/>
        <v>1331424.570241183</v>
      </c>
      <c r="M103" s="3">
        <f t="shared" si="10"/>
        <v>6.5314595133775882E-2</v>
      </c>
      <c r="N103" s="6">
        <f t="shared" si="12"/>
        <v>2.7659543116891255E-2</v>
      </c>
      <c r="Q103">
        <v>96</v>
      </c>
    </row>
    <row r="104" spans="3:17" x14ac:dyDescent="0.25">
      <c r="C104" s="1">
        <v>43922</v>
      </c>
      <c r="D104" s="4">
        <f t="shared" si="13"/>
        <v>2218466.3254886158</v>
      </c>
      <c r="E104" s="4">
        <f t="shared" si="13"/>
        <v>1656.5175803743723</v>
      </c>
      <c r="F104" s="20">
        <v>6</v>
      </c>
      <c r="G104" s="21">
        <v>100</v>
      </c>
      <c r="H104" s="4">
        <f t="shared" si="7"/>
        <v>13476449.710969131</v>
      </c>
      <c r="I104" s="4">
        <f t="shared" si="8"/>
        <v>10107337.283226848</v>
      </c>
      <c r="J104" s="4">
        <v>2511675</v>
      </c>
      <c r="K104" s="4">
        <v>3250403</v>
      </c>
      <c r="L104" s="4">
        <f t="shared" si="9"/>
        <v>1327430.2965304595</v>
      </c>
      <c r="M104" s="3">
        <f t="shared" si="10"/>
        <v>6.4747773749627494E-2</v>
      </c>
      <c r="N104" s="6">
        <f t="shared" si="12"/>
        <v>2.7174072152155459E-2</v>
      </c>
      <c r="Q104">
        <v>97</v>
      </c>
    </row>
    <row r="105" spans="3:17" x14ac:dyDescent="0.25">
      <c r="C105" s="1">
        <v>43952</v>
      </c>
      <c r="D105" s="4">
        <f t="shared" si="13"/>
        <v>2211810.9265121501</v>
      </c>
      <c r="E105" s="4">
        <f t="shared" si="13"/>
        <v>1651.5480276332491</v>
      </c>
      <c r="F105" s="20">
        <v>6</v>
      </c>
      <c r="G105" s="21">
        <v>100</v>
      </c>
      <c r="H105" s="4">
        <f t="shared" si="7"/>
        <v>13436020.361836225</v>
      </c>
      <c r="I105" s="4">
        <f t="shared" si="8"/>
        <v>10077015.271377169</v>
      </c>
      <c r="J105" s="4">
        <v>2511675</v>
      </c>
      <c r="K105" s="4">
        <v>3250403</v>
      </c>
      <c r="L105" s="4">
        <f t="shared" si="9"/>
        <v>1323448.0056408681</v>
      </c>
      <c r="M105" s="3">
        <f t="shared" si="10"/>
        <v>6.418265282963162E-2</v>
      </c>
      <c r="N105" s="6">
        <f t="shared" si="12"/>
        <v>2.6695802460575398E-2</v>
      </c>
      <c r="Q105">
        <v>98</v>
      </c>
    </row>
    <row r="106" spans="3:17" x14ac:dyDescent="0.25">
      <c r="C106" s="1">
        <v>43983</v>
      </c>
      <c r="D106" s="4">
        <f t="shared" si="13"/>
        <v>2205175.4937326135</v>
      </c>
      <c r="E106" s="4">
        <f t="shared" si="13"/>
        <v>1646.5933835503495</v>
      </c>
      <c r="F106" s="20">
        <v>6</v>
      </c>
      <c r="G106" s="21">
        <v>100</v>
      </c>
      <c r="H106" s="4">
        <f t="shared" si="7"/>
        <v>13395712.300750716</v>
      </c>
      <c r="I106" s="4">
        <f t="shared" si="8"/>
        <v>10046784.225563036</v>
      </c>
      <c r="J106" s="4">
        <v>2511675</v>
      </c>
      <c r="K106" s="4">
        <v>3250403</v>
      </c>
      <c r="L106" s="4">
        <f t="shared" si="9"/>
        <v>1319477.6616239455</v>
      </c>
      <c r="M106" s="3">
        <f t="shared" si="10"/>
        <v>6.361922727239569E-2</v>
      </c>
      <c r="N106" s="6">
        <f t="shared" si="12"/>
        <v>2.622463532274398E-2</v>
      </c>
      <c r="Q106">
        <v>99</v>
      </c>
    </row>
    <row r="107" spans="3:17" x14ac:dyDescent="0.25">
      <c r="C107" s="1">
        <v>44013</v>
      </c>
      <c r="D107" s="4">
        <f t="shared" si="13"/>
        <v>2198559.9672514158</v>
      </c>
      <c r="E107" s="4">
        <f t="shared" si="13"/>
        <v>1641.6536033996983</v>
      </c>
      <c r="F107" s="20">
        <v>6</v>
      </c>
      <c r="G107" s="21">
        <v>100</v>
      </c>
      <c r="H107" s="4">
        <f t="shared" si="7"/>
        <v>13355525.163848463</v>
      </c>
      <c r="I107" s="4">
        <f t="shared" si="8"/>
        <v>10016643.872886349</v>
      </c>
      <c r="J107" s="4">
        <v>2511675</v>
      </c>
      <c r="K107" s="4">
        <v>3250403</v>
      </c>
      <c r="L107" s="4">
        <f t="shared" si="9"/>
        <v>1315519.2286390737</v>
      </c>
      <c r="M107" s="3">
        <f t="shared" si="10"/>
        <v>6.3057491991831513E-2</v>
      </c>
      <c r="N107" s="6">
        <f t="shared" si="12"/>
        <v>2.5760473313708537E-2</v>
      </c>
      <c r="Q107">
        <v>100</v>
      </c>
    </row>
    <row r="108" spans="3:17" x14ac:dyDescent="0.25">
      <c r="C108" s="1">
        <v>44044</v>
      </c>
      <c r="D108" s="4">
        <f t="shared" si="13"/>
        <v>2191964.2873496613</v>
      </c>
      <c r="E108" s="4">
        <f t="shared" si="13"/>
        <v>1636.7286425894993</v>
      </c>
      <c r="F108" s="20">
        <v>6</v>
      </c>
      <c r="G108" s="21">
        <v>100</v>
      </c>
      <c r="H108" s="4">
        <f t="shared" si="7"/>
        <v>13315458.588356918</v>
      </c>
      <c r="I108" s="4">
        <f t="shared" si="8"/>
        <v>9986593.9412676878</v>
      </c>
      <c r="J108" s="4">
        <v>2511675</v>
      </c>
      <c r="K108" s="4">
        <v>3250403</v>
      </c>
      <c r="L108" s="4">
        <f t="shared" si="9"/>
        <v>1311572.6709531564</v>
      </c>
      <c r="M108" s="3">
        <f t="shared" si="10"/>
        <v>6.2497441917108959E-2</v>
      </c>
      <c r="N108" s="6">
        <f t="shared" si="12"/>
        <v>2.5303220286460138E-2</v>
      </c>
      <c r="Q108">
        <v>101</v>
      </c>
    </row>
    <row r="109" spans="3:17" x14ac:dyDescent="0.25">
      <c r="C109" s="1">
        <v>44075</v>
      </c>
      <c r="D109" s="4">
        <f t="shared" si="13"/>
        <v>2185388.3944876124</v>
      </c>
      <c r="E109" s="4">
        <f t="shared" si="13"/>
        <v>1631.8184566617308</v>
      </c>
      <c r="F109" s="20">
        <v>6</v>
      </c>
      <c r="G109" s="21">
        <v>100</v>
      </c>
      <c r="H109" s="4">
        <f t="shared" si="7"/>
        <v>13275512.212591849</v>
      </c>
      <c r="I109" s="4">
        <f t="shared" si="8"/>
        <v>9956634.159443887</v>
      </c>
      <c r="J109" s="4">
        <v>2511675</v>
      </c>
      <c r="K109" s="4">
        <v>3250403</v>
      </c>
      <c r="L109" s="4">
        <f t="shared" si="9"/>
        <v>1307637.9529402973</v>
      </c>
      <c r="M109" s="3">
        <f t="shared" si="10"/>
        <v>6.1939071992610645E-2</v>
      </c>
      <c r="N109" s="6">
        <f t="shared" si="12"/>
        <v>2.4852781355629332E-2</v>
      </c>
      <c r="Q109">
        <v>102</v>
      </c>
    </row>
    <row r="110" spans="3:17" x14ac:dyDescent="0.25">
      <c r="C110" s="1">
        <v>44105</v>
      </c>
      <c r="D110" s="4">
        <f t="shared" si="13"/>
        <v>2178832.2293041497</v>
      </c>
      <c r="E110" s="4">
        <f t="shared" si="13"/>
        <v>1626.9230012917455</v>
      </c>
      <c r="F110" s="20">
        <v>6</v>
      </c>
      <c r="G110" s="21">
        <v>100</v>
      </c>
      <c r="H110" s="4">
        <f t="shared" si="7"/>
        <v>13235685.675954074</v>
      </c>
      <c r="I110" s="4">
        <f t="shared" si="8"/>
        <v>9926764.2569655553</v>
      </c>
      <c r="J110" s="4">
        <v>2511675</v>
      </c>
      <c r="K110" s="4">
        <v>3250403</v>
      </c>
      <c r="L110" s="4">
        <f t="shared" si="9"/>
        <v>1303715.0390814764</v>
      </c>
      <c r="M110" s="3">
        <f t="shared" si="10"/>
        <v>6.1382377177885784E-2</v>
      </c>
      <c r="N110" s="6">
        <f t="shared" si="12"/>
        <v>2.4409062881386452E-2</v>
      </c>
      <c r="Q110">
        <v>103</v>
      </c>
    </row>
    <row r="111" spans="3:17" x14ac:dyDescent="0.25">
      <c r="C111" s="1">
        <v>44136</v>
      </c>
      <c r="D111" s="4">
        <f t="shared" si="13"/>
        <v>2172295.7326162374</v>
      </c>
      <c r="E111" s="4">
        <f t="shared" si="13"/>
        <v>1622.0422322878703</v>
      </c>
      <c r="F111" s="20">
        <v>6</v>
      </c>
      <c r="G111" s="21">
        <v>100</v>
      </c>
      <c r="H111" s="4">
        <f t="shared" si="7"/>
        <v>13195978.61892621</v>
      </c>
      <c r="I111" s="4">
        <f t="shared" si="8"/>
        <v>9896983.9641946573</v>
      </c>
      <c r="J111" s="4">
        <v>2511675</v>
      </c>
      <c r="K111" s="4">
        <v>3250403</v>
      </c>
      <c r="L111" s="4">
        <f t="shared" si="9"/>
        <v>1299803.8939642317</v>
      </c>
      <c r="M111" s="3">
        <f t="shared" si="10"/>
        <v>6.0827352447605086E-2</v>
      </c>
      <c r="N111" s="6">
        <f t="shared" si="12"/>
        <v>2.3971972453543322E-2</v>
      </c>
      <c r="Q111">
        <v>104</v>
      </c>
    </row>
    <row r="112" spans="3:17" ht="15.75" thickBot="1" x14ac:dyDescent="0.3">
      <c r="C112" s="1">
        <v>44166</v>
      </c>
      <c r="D112" s="4">
        <f t="shared" si="13"/>
        <v>2165778.8454183885</v>
      </c>
      <c r="E112" s="4">
        <f t="shared" si="13"/>
        <v>1617.1761055910067</v>
      </c>
      <c r="F112" s="22">
        <v>6</v>
      </c>
      <c r="G112" s="23">
        <v>100</v>
      </c>
      <c r="H112" s="4">
        <f t="shared" si="7"/>
        <v>13156390.683069432</v>
      </c>
      <c r="I112" s="4">
        <f t="shared" si="8"/>
        <v>9867293.0123020746</v>
      </c>
      <c r="J112" s="4">
        <v>2511675</v>
      </c>
      <c r="K112" s="4">
        <v>3250403</v>
      </c>
      <c r="L112" s="4">
        <f t="shared" si="9"/>
        <v>1295904.4822823391</v>
      </c>
      <c r="M112" s="3">
        <f t="shared" si="10"/>
        <v>6.0273992791515275E-2</v>
      </c>
      <c r="N112" s="6">
        <f t="shared" si="12"/>
        <v>2.3541418875854429E-2</v>
      </c>
      <c r="Q112">
        <v>105</v>
      </c>
    </row>
  </sheetData>
  <mergeCells count="2">
    <mergeCell ref="F3:G4"/>
    <mergeCell ref="D3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</dc:creator>
  <cp:lastModifiedBy>Nathan</cp:lastModifiedBy>
  <dcterms:created xsi:type="dcterms:W3CDTF">2012-05-23T14:40:55Z</dcterms:created>
  <dcterms:modified xsi:type="dcterms:W3CDTF">2012-05-23T16:17:12Z</dcterms:modified>
</cp:coreProperties>
</file>